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ЭтаКнига"/>
  <xr:revisionPtr revIDLastSave="0" documentId="13_ncr:1_{44A6F182-CC52-46FB-A6B3-8C012D4AA4A6}" xr6:coauthVersionLast="36" xr6:coauthVersionMax="36" xr10:uidLastSave="{00000000-0000-0000-0000-000000000000}"/>
  <bookViews>
    <workbookView xWindow="0" yWindow="780" windowWidth="16380" windowHeight="7410" tabRatio="500" firstSheet="2" activeTab="6" xr2:uid="{00000000-000D-0000-FFFF-FFFF00000000}"/>
  </bookViews>
  <sheets>
    <sheet name="титул" sheetId="1" r:id="rId1"/>
    <sheet name="раздел-1-1" sheetId="2" r:id="rId2"/>
    <sheet name="раздел-1-2" sheetId="3" r:id="rId3"/>
    <sheet name="раздел-1-3" sheetId="4" r:id="rId4"/>
    <sheet name="раздел 1-4" sheetId="7" r:id="rId5"/>
    <sheet name="раздел-1-5" sheetId="5" r:id="rId6"/>
    <sheet name="раздел-2" sheetId="6" r:id="rId7"/>
    <sheet name="свод" sheetId="10" r:id="rId8"/>
  </sheets>
  <definedNames>
    <definedName name="_xlnm.Print_Titles" localSheetId="1">'раздел-1-1'!$7:$7</definedName>
    <definedName name="_xlnm.Print_Titles" localSheetId="2">'раздел-1-2'!$5:$5</definedName>
    <definedName name="_xlnm.Print_Titles" localSheetId="3">'раздел-1-3'!$5:$5</definedName>
    <definedName name="_xlnm.Print_Titles" localSheetId="5">'раздел-1-5'!$5:$5</definedName>
    <definedName name="_xlnm.Print_Titles" localSheetId="6">'раздел-2'!#REF!</definedName>
    <definedName name="_xlnm.Print_Area" localSheetId="1">'раздел-1-1'!$A$1:$H$76</definedName>
    <definedName name="_xlnm.Print_Area" localSheetId="2">'раздел-1-2'!$A$1:$H$66</definedName>
    <definedName name="_xlnm.Print_Area" localSheetId="5">'раздел-1-5'!$A$1:$H$92</definedName>
    <definedName name="_xlnm.Print_Area" localSheetId="6">'раздел-2'!$A$1:$I$43</definedName>
    <definedName name="_xlnm.Print_Area" localSheetId="7">свод!$A$1:$H$92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4" i="6" l="1"/>
  <c r="F28" i="6"/>
  <c r="E70" i="5" l="1"/>
  <c r="E8" i="5" l="1"/>
  <c r="G32" i="10"/>
  <c r="G31" i="10"/>
  <c r="F31" i="10"/>
  <c r="F8" i="10"/>
  <c r="G8" i="10"/>
  <c r="E8" i="10"/>
  <c r="E12" i="5"/>
  <c r="G86" i="10"/>
  <c r="F86" i="10"/>
  <c r="E86" i="10"/>
  <c r="G85" i="10"/>
  <c r="F85" i="10"/>
  <c r="E85" i="10"/>
  <c r="G81" i="10"/>
  <c r="F81" i="10"/>
  <c r="E81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G75" i="10"/>
  <c r="F75" i="10"/>
  <c r="E75" i="10"/>
  <c r="G74" i="10"/>
  <c r="F74" i="10"/>
  <c r="E74" i="10"/>
  <c r="G73" i="10"/>
  <c r="F73" i="10"/>
  <c r="E73" i="10"/>
  <c r="G71" i="10"/>
  <c r="F71" i="10"/>
  <c r="E71" i="10"/>
  <c r="G70" i="10"/>
  <c r="F70" i="10"/>
  <c r="E70" i="10"/>
  <c r="G69" i="10"/>
  <c r="F69" i="10"/>
  <c r="E69" i="10"/>
  <c r="G68" i="10"/>
  <c r="F68" i="10"/>
  <c r="E68" i="10"/>
  <c r="G67" i="10"/>
  <c r="F67" i="10"/>
  <c r="E67" i="10"/>
  <c r="G66" i="10"/>
  <c r="F66" i="10"/>
  <c r="E66" i="10"/>
  <c r="G65" i="10"/>
  <c r="F65" i="10"/>
  <c r="E65" i="10"/>
  <c r="G64" i="10"/>
  <c r="F64" i="10"/>
  <c r="G60" i="10"/>
  <c r="F60" i="10"/>
  <c r="G55" i="10"/>
  <c r="F55" i="10"/>
  <c r="E55" i="10"/>
  <c r="G54" i="10"/>
  <c r="F54" i="10"/>
  <c r="E54" i="10"/>
  <c r="G53" i="10"/>
  <c r="F53" i="10"/>
  <c r="E53" i="10"/>
  <c r="G52" i="10"/>
  <c r="F52" i="10"/>
  <c r="E52" i="10"/>
  <c r="G51" i="10"/>
  <c r="F51" i="10"/>
  <c r="E51" i="10"/>
  <c r="G50" i="10"/>
  <c r="F50" i="10"/>
  <c r="F49" i="10" s="1"/>
  <c r="E46" i="10"/>
  <c r="E43" i="10" s="1"/>
  <c r="E50" i="10"/>
  <c r="E49" i="10" s="1"/>
  <c r="G46" i="10"/>
  <c r="G43" i="10" s="1"/>
  <c r="F46" i="10"/>
  <c r="F43" i="10" s="1"/>
  <c r="G41" i="10"/>
  <c r="G40" i="10" s="1"/>
  <c r="F41" i="10"/>
  <c r="F40" i="10" s="1"/>
  <c r="E41" i="10"/>
  <c r="E40" i="10" s="1"/>
  <c r="E38" i="10"/>
  <c r="E37" i="10"/>
  <c r="E36" i="10"/>
  <c r="E35" i="10"/>
  <c r="E34" i="10"/>
  <c r="G33" i="10"/>
  <c r="F33" i="10"/>
  <c r="F32" i="10" s="1"/>
  <c r="E33" i="10"/>
  <c r="G19" i="10"/>
  <c r="G18" i="10" s="1"/>
  <c r="F19" i="10"/>
  <c r="E19" i="10"/>
  <c r="E18" i="10" s="1"/>
  <c r="G14" i="10"/>
  <c r="F14" i="10"/>
  <c r="G13" i="10"/>
  <c r="F13" i="10"/>
  <c r="E16" i="10"/>
  <c r="E15" i="10" s="1"/>
  <c r="E14" i="10"/>
  <c r="E13" i="10"/>
  <c r="G87" i="10"/>
  <c r="F87" i="10"/>
  <c r="E87" i="10"/>
  <c r="H82" i="10"/>
  <c r="H60" i="10" s="1"/>
  <c r="H30" i="10" s="1"/>
  <c r="G82" i="10"/>
  <c r="F82" i="10"/>
  <c r="E82" i="10"/>
  <c r="H25" i="10"/>
  <c r="G25" i="10"/>
  <c r="F25" i="10"/>
  <c r="E25" i="10"/>
  <c r="H21" i="10"/>
  <c r="G21" i="10"/>
  <c r="F21" i="10"/>
  <c r="E21" i="10"/>
  <c r="H18" i="10"/>
  <c r="F18" i="10"/>
  <c r="H15" i="10"/>
  <c r="G15" i="10"/>
  <c r="F15" i="10"/>
  <c r="H12" i="10"/>
  <c r="G12" i="10"/>
  <c r="H9" i="10"/>
  <c r="H8" i="10" s="1"/>
  <c r="G9" i="10"/>
  <c r="F9" i="10"/>
  <c r="G49" i="10" l="1"/>
  <c r="G30" i="10"/>
  <c r="F30" i="10"/>
  <c r="F12" i="10"/>
  <c r="E12" i="10"/>
  <c r="G8" i="6" l="1"/>
  <c r="H8" i="6"/>
  <c r="F8" i="6"/>
  <c r="E64" i="5"/>
  <c r="E64" i="10" s="1"/>
  <c r="E32" i="5" l="1"/>
  <c r="E58" i="2"/>
  <c r="J32" i="5"/>
  <c r="K32" i="5" s="1"/>
  <c r="K33" i="5" s="1"/>
  <c r="G82" i="5"/>
  <c r="F82" i="5"/>
  <c r="E82" i="5"/>
  <c r="E9" i="5" l="1"/>
  <c r="K35" i="3" l="1"/>
  <c r="L35" i="3" s="1"/>
  <c r="L36" i="3" s="1"/>
  <c r="K34" i="3"/>
  <c r="L34" i="3" s="1"/>
  <c r="K33" i="3"/>
  <c r="L33" i="3" s="1"/>
  <c r="G32" i="3"/>
  <c r="F32" i="3"/>
  <c r="E32" i="3"/>
  <c r="G34" i="2"/>
  <c r="G33" i="2" s="1"/>
  <c r="K34" i="2"/>
  <c r="L34" i="2" s="1"/>
  <c r="L35" i="2" s="1"/>
  <c r="F33" i="2"/>
  <c r="I42" i="2"/>
  <c r="K42" i="2"/>
  <c r="L42" i="2" s="1"/>
  <c r="E34" i="2"/>
  <c r="E32" i="10" s="1"/>
  <c r="E65" i="2"/>
  <c r="K40" i="2"/>
  <c r="L40" i="2" s="1"/>
  <c r="L41" i="2" s="1"/>
  <c r="G10" i="2"/>
  <c r="F10" i="2"/>
  <c r="E10" i="2"/>
  <c r="G15" i="2"/>
  <c r="F15" i="2"/>
  <c r="E15" i="2"/>
  <c r="L43" i="2" l="1"/>
  <c r="E56" i="2"/>
  <c r="G29" i="6" l="1"/>
  <c r="E25" i="5" l="1"/>
  <c r="E40" i="5" l="1"/>
  <c r="E31" i="5" s="1"/>
  <c r="I33" i="6" l="1"/>
  <c r="H33" i="6"/>
  <c r="G33" i="6"/>
  <c r="F33" i="6"/>
  <c r="I29" i="6"/>
  <c r="H29" i="6"/>
  <c r="I25" i="6"/>
  <c r="I22" i="6"/>
  <c r="H22" i="6"/>
  <c r="G22" i="6"/>
  <c r="F22" i="6"/>
  <c r="I16" i="6"/>
  <c r="H16" i="6"/>
  <c r="G16" i="6"/>
  <c r="F16" i="6"/>
  <c r="I13" i="6"/>
  <c r="I12" i="6" s="1"/>
  <c r="I5" i="6" s="1"/>
  <c r="G5" i="6" l="1"/>
  <c r="F5" i="6"/>
  <c r="H5" i="6"/>
  <c r="G49" i="5"/>
  <c r="F49" i="5"/>
  <c r="E21" i="3" l="1"/>
  <c r="F74" i="5"/>
  <c r="F64" i="5" s="1"/>
  <c r="G74" i="5"/>
  <c r="G64" i="5" s="1"/>
  <c r="E14" i="2" l="1"/>
  <c r="F14" i="2"/>
  <c r="G14" i="2"/>
  <c r="G87" i="5" l="1"/>
  <c r="F87" i="5"/>
  <c r="E87" i="5"/>
  <c r="H84" i="5"/>
  <c r="H60" i="5" s="1"/>
  <c r="H30" i="5" s="1"/>
  <c r="G84" i="5"/>
  <c r="G60" i="5" s="1"/>
  <c r="F84" i="5"/>
  <c r="F60" i="5" s="1"/>
  <c r="E84" i="5"/>
  <c r="E60" i="5" s="1"/>
  <c r="E60" i="10" s="1"/>
  <c r="G43" i="5"/>
  <c r="F43" i="5"/>
  <c r="E43" i="5"/>
  <c r="G40" i="5"/>
  <c r="G31" i="5" s="1"/>
  <c r="F40" i="5"/>
  <c r="F31" i="5" s="1"/>
  <c r="H25" i="5"/>
  <c r="G25" i="5"/>
  <c r="F25" i="5"/>
  <c r="H21" i="5"/>
  <c r="G21" i="5"/>
  <c r="F21" i="5"/>
  <c r="E21" i="5"/>
  <c r="H18" i="5"/>
  <c r="G18" i="5"/>
  <c r="F18" i="5"/>
  <c r="E18" i="5"/>
  <c r="H15" i="5"/>
  <c r="G15" i="5"/>
  <c r="F15" i="5"/>
  <c r="E15" i="5"/>
  <c r="H12" i="5"/>
  <c r="G12" i="5"/>
  <c r="F12" i="5"/>
  <c r="H9" i="5"/>
  <c r="G9" i="5"/>
  <c r="F9" i="5"/>
  <c r="G60" i="4"/>
  <c r="F60" i="4"/>
  <c r="E60" i="4"/>
  <c r="H57" i="4"/>
  <c r="G57" i="4"/>
  <c r="F57" i="4"/>
  <c r="E57" i="4"/>
  <c r="H52" i="4"/>
  <c r="H30" i="4" s="1"/>
  <c r="G52" i="4"/>
  <c r="F52" i="4"/>
  <c r="E52" i="4"/>
  <c r="G44" i="4"/>
  <c r="F44" i="4"/>
  <c r="E44" i="4"/>
  <c r="G38" i="4"/>
  <c r="F38" i="4"/>
  <c r="E38" i="4"/>
  <c r="G35" i="4"/>
  <c r="G31" i="4" s="1"/>
  <c r="F35" i="4"/>
  <c r="F31" i="4" s="1"/>
  <c r="E35" i="4"/>
  <c r="E31" i="4" s="1"/>
  <c r="H25" i="4"/>
  <c r="G25" i="4"/>
  <c r="F25" i="4"/>
  <c r="E25" i="4"/>
  <c r="H21" i="4"/>
  <c r="G21" i="4"/>
  <c r="F21" i="4"/>
  <c r="E21" i="4"/>
  <c r="H18" i="4"/>
  <c r="G18" i="4"/>
  <c r="F18" i="4"/>
  <c r="E18" i="4"/>
  <c r="H15" i="4"/>
  <c r="G15" i="4"/>
  <c r="F15" i="4"/>
  <c r="E15" i="4"/>
  <c r="H12" i="4"/>
  <c r="G12" i="4"/>
  <c r="F12" i="4"/>
  <c r="E12" i="4"/>
  <c r="H9" i="4"/>
  <c r="H8" i="4" s="1"/>
  <c r="G9" i="4"/>
  <c r="F9" i="4"/>
  <c r="E9" i="4"/>
  <c r="E8" i="4" s="1"/>
  <c r="G8" i="4"/>
  <c r="G61" i="3"/>
  <c r="F61" i="3"/>
  <c r="E61" i="3"/>
  <c r="H58" i="3"/>
  <c r="G58" i="3"/>
  <c r="F58" i="3"/>
  <c r="E58" i="3"/>
  <c r="E53" i="3" s="1"/>
  <c r="H53" i="3"/>
  <c r="G53" i="3"/>
  <c r="F53" i="3"/>
  <c r="G45" i="3"/>
  <c r="F45" i="3"/>
  <c r="E45" i="3"/>
  <c r="G39" i="3"/>
  <c r="F39" i="3"/>
  <c r="E39" i="3"/>
  <c r="G36" i="3"/>
  <c r="G31" i="3" s="1"/>
  <c r="F36" i="3"/>
  <c r="F31" i="3" s="1"/>
  <c r="E36" i="3"/>
  <c r="E31" i="3" s="1"/>
  <c r="H30" i="3"/>
  <c r="H25" i="3"/>
  <c r="G25" i="3"/>
  <c r="F25" i="3"/>
  <c r="E25" i="3"/>
  <c r="H21" i="3"/>
  <c r="G21" i="3"/>
  <c r="F21" i="3"/>
  <c r="H18" i="3"/>
  <c r="G18" i="3"/>
  <c r="F18" i="3"/>
  <c r="E18" i="3"/>
  <c r="H15" i="3"/>
  <c r="G15" i="3"/>
  <c r="F15" i="3"/>
  <c r="E15" i="3"/>
  <c r="H12" i="3"/>
  <c r="G12" i="3"/>
  <c r="F12" i="3"/>
  <c r="E12" i="3"/>
  <c r="H9" i="3"/>
  <c r="G9" i="3"/>
  <c r="F9" i="3"/>
  <c r="E9" i="3"/>
  <c r="G71" i="2"/>
  <c r="F71" i="2"/>
  <c r="E71" i="2"/>
  <c r="H68" i="2"/>
  <c r="H56" i="2" s="1"/>
  <c r="H32" i="2" s="1"/>
  <c r="G68" i="2"/>
  <c r="F68" i="2"/>
  <c r="E68" i="2"/>
  <c r="G48" i="2"/>
  <c r="F48" i="2"/>
  <c r="E48" i="2"/>
  <c r="G42" i="2"/>
  <c r="F42" i="2"/>
  <c r="E42" i="2"/>
  <c r="G39" i="2"/>
  <c r="F39" i="2"/>
  <c r="E39" i="2"/>
  <c r="E33" i="2" s="1"/>
  <c r="E31" i="10" s="1"/>
  <c r="H27" i="2"/>
  <c r="G27" i="2"/>
  <c r="F27" i="2"/>
  <c r="E27" i="2"/>
  <c r="H23" i="2"/>
  <c r="G23" i="2"/>
  <c r="F23" i="2"/>
  <c r="E23" i="2"/>
  <c r="H20" i="2"/>
  <c r="G20" i="2"/>
  <c r="F20" i="2"/>
  <c r="E20" i="2"/>
  <c r="H17" i="2"/>
  <c r="G17" i="2"/>
  <c r="F17" i="2"/>
  <c r="E17" i="2"/>
  <c r="H14" i="2"/>
  <c r="H11" i="2"/>
  <c r="G11" i="2"/>
  <c r="F11" i="2"/>
  <c r="E11" i="2"/>
  <c r="E30" i="10" l="1"/>
  <c r="H8" i="5"/>
  <c r="H7" i="5" s="1"/>
  <c r="F8" i="5"/>
  <c r="E32" i="2"/>
  <c r="G8" i="5"/>
  <c r="H7" i="4"/>
  <c r="E30" i="5"/>
  <c r="F8" i="4"/>
  <c r="F7" i="4" s="1"/>
  <c r="E30" i="3"/>
  <c r="F8" i="3"/>
  <c r="F30" i="4"/>
  <c r="G8" i="3"/>
  <c r="H8" i="3"/>
  <c r="H7" i="3" s="1"/>
  <c r="G30" i="3"/>
  <c r="G30" i="4"/>
  <c r="G7" i="4" s="1"/>
  <c r="H10" i="2"/>
  <c r="H9" i="2" s="1"/>
  <c r="F30" i="3"/>
  <c r="E30" i="4"/>
  <c r="E7" i="4" s="1"/>
  <c r="E8" i="3"/>
  <c r="G30" i="5"/>
  <c r="F30" i="5"/>
  <c r="G32" i="2"/>
  <c r="F32" i="2"/>
</calcChain>
</file>

<file path=xl/sharedStrings.xml><?xml version="1.0" encoding="utf-8"?>
<sst xmlns="http://schemas.openxmlformats.org/spreadsheetml/2006/main" count="825" uniqueCount="193">
  <si>
    <t>Утверждаю</t>
  </si>
  <si>
    <t>(подпись)</t>
  </si>
  <si>
    <t>(расшифровка подписи)</t>
  </si>
  <si>
    <t>Коды</t>
  </si>
  <si>
    <t>Дата</t>
  </si>
  <si>
    <t>министерство здравоохранения Ставропольского края</t>
  </si>
  <si>
    <t>по Сводному реестру</t>
  </si>
  <si>
    <t>глава по БК</t>
  </si>
  <si>
    <t>ИНН</t>
  </si>
  <si>
    <t>КПП</t>
  </si>
  <si>
    <t>Единица измерения: рубли</t>
  </si>
  <si>
    <t>по ОКЕИ</t>
  </si>
  <si>
    <t>Раздел 1. Поступления и выплаты</t>
  </si>
  <si>
    <t>Субсидия на финансовое обеспечение выполнения государственного задания</t>
  </si>
  <si>
    <t>Наименование показателя</t>
  </si>
  <si>
    <t>Код строки</t>
  </si>
  <si>
    <t xml:space="preserve">Код по бюджетной классификации Российской Федерации </t>
  </si>
  <si>
    <t>Код КОСГУ</t>
  </si>
  <si>
    <t>Сумма</t>
  </si>
  <si>
    <t>на 20____ г. текущий финансовый год</t>
  </si>
  <si>
    <t>на 20____ г. первый год планового периода</t>
  </si>
  <si>
    <t>на 20____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</si>
  <si>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</si>
  <si>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</si>
  <si>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Х</t>
  </si>
  <si>
    <t>Остаток средств на конец текущего финансового года</t>
  </si>
  <si>
    <t>Доходы</t>
  </si>
  <si>
    <t>доходы от собственности, в том числе:</t>
  </si>
  <si>
    <t>доходы от оказания услуг, работ, компенсации затрат учреждений, в том числе:</t>
  </si>
  <si>
    <t>субсидии на финансовое обеспечение выполнения государственного задания за счет средств бюджета Ставропольского края</t>
  </si>
  <si>
    <t>доходы от штрафов, пеней, иных сумм принудительного изъятия, в том числе:</t>
  </si>
  <si>
    <t>безвозмездные денежные поступления, в том числе:</t>
  </si>
  <si>
    <t>прочие доходы, в том числе:</t>
  </si>
  <si>
    <t>целевые субсидии</t>
  </si>
  <si>
    <t>субсидии на осуществление капитальных вложений</t>
  </si>
  <si>
    <t>доходы от операций с активами, в том числе:</t>
  </si>
  <si>
    <t>прочие поступления, из них:</t>
  </si>
  <si>
    <t>увеличение остатков денежных средств за счет возврата дебиторской задолженности прошлых лет</t>
  </si>
  <si>
    <t>Расходы</t>
  </si>
  <si>
    <t>на выплаты персоналу, в том числе: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</si>
  <si>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</si>
  <si>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</si>
  <si>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</si>
  <si>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 том числе:</t>
  </si>
  <si>
    <t>на выплаты по оплате труда</t>
  </si>
  <si>
    <t>на иные выплаты работникам</t>
  </si>
  <si>
    <t>социальные и иные выплаты населению, в том числе:</t>
  </si>
  <si>
    <t>социальные выплаты гражданам, кроме публичных нормативных социальных выплат, из них: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</si>
  <si>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</si>
  <si>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</si>
  <si>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</si>
  <si>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</si>
  <si>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из них: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</si>
  <si>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</si>
  <si>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</si>
  <si>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</si>
  <si>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из них: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</si>
  <si>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</si>
  <si>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</si>
  <si>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</si>
  <si>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 том числе:</t>
  </si>
  <si>
    <t>закупку товаров, работ, услуг в целях капитального ремонта государственного имущества</t>
  </si>
  <si>
    <t>прочую закупку товаров, работ и услуг, из них:</t>
  </si>
  <si>
    <t>капитальные вложения в объекты государственной собственности, в том числе:</t>
  </si>
  <si>
    <t>приобретение объектов недвижимого имущества государственными учреждениями</t>
  </si>
  <si>
    <t>строительство (реконструкция) объектов недвижимого имущества государственными учреждениями</t>
  </si>
  <si>
    <t>Выплаты, уменьшающие доход, в том числе:</t>
  </si>
  <si>
    <t>налог на прибыль</t>
  </si>
  <si>
    <t>налог на добавленную стоимость</t>
  </si>
  <si>
    <t>прочие налоги, уменьшающие доход</t>
  </si>
  <si>
    <t>Прочие выплаты, из них:</t>
  </si>
  <si>
    <t>возврат в бюджет средств субсидии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</si>
  <si>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</si>
  <si>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</si>
  <si>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</si>
  <si>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Раздел 2. Сведения по выплатам на закупки товаров, работ, услуг</t>
  </si>
  <si>
    <t>№ п/п</t>
  </si>
  <si>
    <t>Коды строк</t>
  </si>
  <si>
    <t>Год начала закупки</t>
  </si>
  <si>
    <t>1.</t>
  </si>
  <si>
    <t>Выплаты на закупку товаров, работ, услуг, в том числе:</t>
  </si>
  <si>
    <t>1.1.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</si>
  <si>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 июля 2011 г. № 223-ФЗ «О закупках товаров, работ, услуг отдельными видами юридических лиц» (далее - Федеральный закон № 223-ФЗ)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</si>
  <si>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</si>
  <si>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</si>
  <si>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1.3.</t>
  </si>
  <si>
    <t>1.4.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</si>
  <si>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223-ФЗ, в том числе:</t>
  </si>
  <si>
    <t>1.4.1.</t>
  </si>
  <si>
    <t>за счет субсидий, предоставляемых на финансовое обеспечение выполнения государственного задания, в том числе:</t>
  </si>
  <si>
    <t>1.4.1.1.</t>
  </si>
  <si>
    <t>в соответствии с Федеральным законом № 44-ФЗ</t>
  </si>
  <si>
    <t>1.4.1.2.</t>
  </si>
  <si>
    <t>в соответствии с Федеральным законом № 223-ФЗ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</si>
  <si>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</si>
  <si>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Федерации, в том числе:</t>
  </si>
  <si>
    <t>1.4.2.1.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</si>
  <si>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</si>
  <si>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</si>
  <si>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</si>
  <si>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</si>
  <si>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</si>
  <si>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</si>
  <si>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</si>
  <si>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</si>
  <si>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</si>
  <si>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</si>
  <si>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</si>
  <si>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закупки, в том числе:</t>
  </si>
  <si>
    <t>2.1.</t>
  </si>
  <si>
    <t>по году начала закупки</t>
  </si>
  <si>
    <t>2.2.</t>
  </si>
  <si>
    <t>2.3.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</si>
  <si>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</si>
  <si>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закупки, в том числе:</t>
  </si>
  <si>
    <t>3.1.</t>
  </si>
  <si>
    <t>3.2.</t>
  </si>
  <si>
    <t>3.3.</t>
  </si>
  <si>
    <t>(должность)</t>
  </si>
  <si>
    <t>(фамилия, инициалы)</t>
  </si>
  <si>
    <t>(телефон)</t>
  </si>
  <si>
    <t>К.И. Корякин</t>
  </si>
  <si>
    <t>коммунальные услуги</t>
  </si>
  <si>
    <t>Услуги связи</t>
  </si>
  <si>
    <t>Транспортные услуги</t>
  </si>
  <si>
    <t>Коммунальные услуги</t>
  </si>
  <si>
    <t>Аренда имущества</t>
  </si>
  <si>
    <t>Содержание имущества</t>
  </si>
  <si>
    <t xml:space="preserve">Прчие услуги </t>
  </si>
  <si>
    <t>Приобретение основных средств</t>
  </si>
  <si>
    <t>Приобретение материальных запасов</t>
  </si>
  <si>
    <t>Увеличение стоимости лекарственных препаратов и материалов, применяемых в медицинских целях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</si>
  <si>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</si>
  <si>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</si>
  <si>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</si>
  <si>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</t>
  </si>
  <si>
    <t>Увеличение стоимости прочих материальных запасов однократного применения</t>
  </si>
  <si>
    <t>доходы от штрафов, пеней, иных сумм принудительного изъятия</t>
  </si>
  <si>
    <t>доходы от собственности</t>
  </si>
  <si>
    <t>прочие доходы</t>
  </si>
  <si>
    <t>Средства обязательного медицинского страхования</t>
  </si>
  <si>
    <t>Код по бюджетной классификации Российской Федерации</t>
  </si>
  <si>
    <t>Директор  ГБПОУ СК "Ставропольский</t>
  </si>
  <si>
    <t xml:space="preserve"> базовый медицинский колледж"</t>
  </si>
  <si>
    <t>Директор</t>
  </si>
  <si>
    <t>Заместитель директора по экономике и финансам</t>
  </si>
  <si>
    <t>З.К. Куцевич</t>
  </si>
  <si>
    <t>8(8652)718731</t>
  </si>
  <si>
    <t>Государственное бюджетное профессиональное образовательное учреждение Ставропольского края  "Ставропольский базовый медицинский колледж"</t>
  </si>
  <si>
    <t>Прочие работы, услуги</t>
  </si>
  <si>
    <t>Социальные пособия и компенсации персоналу в денежной форме</t>
  </si>
  <si>
    <t>Прочие несоциальные выплаты персоналу в денежной форме</t>
  </si>
  <si>
    <t>Заработная плата</t>
  </si>
  <si>
    <t>уплата иных платежей</t>
  </si>
  <si>
    <t>страхование</t>
  </si>
  <si>
    <t>услуги, работы для целей капитальных вложений</t>
  </si>
  <si>
    <t>Иные выплаты текущего характера организациям</t>
  </si>
  <si>
    <t>Увеличение стоимости материальных запасов для целей капитальных вложений</t>
  </si>
  <si>
    <t>уменьшение стоимости материальных запасов</t>
  </si>
  <si>
    <t>Прочие услуги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</si>
  <si>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</si>
  <si>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</si>
  <si>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</si>
  <si>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26310.1</t>
  </si>
  <si>
    <t>1.3.1.</t>
  </si>
  <si>
    <t>4.1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</si>
  <si>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223-ФЗ, в том числе:</t>
  </si>
  <si>
    <t>в соответствии с Федеральным законом № 44-ФЗ, из них:</t>
  </si>
  <si>
    <t>000000000</t>
  </si>
  <si>
    <t>1.3.2.</t>
  </si>
  <si>
    <t xml:space="preserve"> приобретение основных средств</t>
  </si>
  <si>
    <t>26421.1</t>
  </si>
  <si>
    <t>0000000000</t>
  </si>
  <si>
    <t>за счет субсидий, предоставляемых на осуществление капитальных вложений, из них:</t>
  </si>
  <si>
    <t>26430.1</t>
  </si>
  <si>
    <t>26451.1</t>
  </si>
  <si>
    <t>закупка энергетических ресурсов</t>
  </si>
  <si>
    <t>Безвозмездные денежные поступления текущего характера</t>
  </si>
  <si>
    <t>Расчеты по социальным пособиям и компенсациям персоналу в денежной форме</t>
  </si>
  <si>
    <t>заработная алата</t>
  </si>
  <si>
    <t>«23 » декабря   2021 г.</t>
  </si>
  <si>
    <t>от « 23 » декабря   2021  г.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</si>
  <si>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</si>
  <si>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</si>
  <si>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</si>
  <si>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.</t>
  </si>
  <si>
    <t xml:space="preserve">Прочие услуги </t>
  </si>
  <si>
    <t>услуги связи</t>
  </si>
  <si>
    <t>« 23 » декабря   2021  г.</t>
  </si>
  <si>
    <t>СВОД</t>
  </si>
  <si>
    <t>иные выплаты текущего характера организациям</t>
  </si>
  <si>
    <t>проччие услуги</t>
  </si>
  <si>
    <t>План финансово-хозяйственной деятельности на 2022 г. и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</si>
</sst>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000"/>
    <numFmt numFmtId="166" formatCode="0000"/>
    <numFmt numFmtId="167" formatCode="dd/mm/yy"/>
    <numFmt numFmtId="168" formatCode="#,##0.0"/>
  </numFmts>
  <fonts count="9" x14ac:knownFonts="1"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166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top" wrapText="1"/>
    </xf>
    <xf numFmtId="16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/>
    <xf numFmtId="4" fontId="3" fillId="2" borderId="2" xfId="0" applyNumberFormat="1" applyFont="1" applyFill="1" applyBorder="1"/>
    <xf numFmtId="0" fontId="3" fillId="2" borderId="0" xfId="0" applyFont="1" applyFill="1"/>
    <xf numFmtId="0" fontId="1" fillId="2" borderId="2" xfId="0" applyFont="1" applyFill="1" applyBorder="1" applyAlignment="1">
      <alignment horizontal="center" vertical="top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166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/>
    <xf numFmtId="4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center"/>
    </xf>
    <xf numFmtId="4" fontId="3" fillId="0" borderId="0" xfId="0" applyNumberFormat="1" applyFont="1"/>
    <xf numFmtId="3" fontId="3" fillId="0" borderId="0" xfId="0" applyNumberFormat="1" applyFont="1"/>
    <xf numFmtId="168" fontId="3" fillId="0" borderId="0" xfId="0" applyNumberFormat="1" applyFont="1"/>
    <xf numFmtId="0" fontId="3" fillId="2" borderId="5" xfId="0" applyFont="1" applyFill="1" applyBorder="1" applyAlignment="1">
      <alignment vertical="center" wrapText="1"/>
    </xf>
    <xf numFmtId="168" fontId="3" fillId="2" borderId="0" xfId="0" applyNumberFormat="1" applyFont="1" applyFill="1"/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1"/>
    <xf numFmtId="0" fontId="3" fillId="0" borderId="0" xfId="1" applyFont="1"/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wrapText="1"/>
    </xf>
    <xf numFmtId="166" fontId="3" fillId="0" borderId="2" xfId="1" applyNumberFormat="1" applyFont="1" applyBorder="1" applyAlignment="1">
      <alignment horizontal="center"/>
    </xf>
    <xf numFmtId="4" fontId="3" fillId="0" borderId="2" xfId="1" applyNumberFormat="1" applyFont="1" applyBorder="1"/>
    <xf numFmtId="4" fontId="3" fillId="2" borderId="2" xfId="1" applyNumberFormat="1" applyFont="1" applyFill="1" applyBorder="1"/>
    <xf numFmtId="4" fontId="3" fillId="0" borderId="6" xfId="1" applyNumberFormat="1" applyFont="1" applyFill="1" applyBorder="1"/>
    <xf numFmtId="4" fontId="3" fillId="0" borderId="2" xfId="1" applyNumberFormat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2" xfId="1" applyFont="1" applyBorder="1" applyAlignment="1"/>
    <xf numFmtId="166" fontId="3" fillId="2" borderId="2" xfId="1" applyNumberFormat="1" applyFont="1" applyFill="1" applyBorder="1" applyAlignment="1">
      <alignment horizontal="center"/>
    </xf>
    <xf numFmtId="0" fontId="8" fillId="2" borderId="0" xfId="1" applyFill="1"/>
    <xf numFmtId="0" fontId="5" fillId="0" borderId="2" xfId="1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 wrapText="1"/>
    </xf>
  </cellXfs>
  <cellStyles count="2">
    <cellStyle name="Обычный" xfId="0" builtinId="0"/>
    <cellStyle name="Обычный 2" xfId="1" xr:uid="{2D972A0B-E133-4512-98D4-0D4742C0C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L22"/>
  <sheetViews>
    <sheetView view="pageBreakPreview" zoomScale="60" zoomScaleNormal="100" workbookViewId="0">
      <selection activeCell="A13" sqref="A13:D13"/>
    </sheetView>
  </sheetViews>
  <sheetFormatPr defaultColWidth="11.5703125" defaultRowHeight="18.75" x14ac:dyDescent="0.2"/>
  <cols>
    <col min="1" max="1" width="66.5703125" style="1" customWidth="1"/>
    <col min="2" max="2" width="26.42578125" style="1" customWidth="1"/>
    <col min="3" max="3" width="23.5703125" style="1" customWidth="1"/>
    <col min="4" max="4" width="14.140625" style="1" customWidth="1"/>
    <col min="5" max="64" width="11.5703125" style="1"/>
  </cols>
  <sheetData>
    <row r="1" spans="1:64" x14ac:dyDescent="0.2">
      <c r="A1" s="2"/>
      <c r="B1" s="92" t="s">
        <v>0</v>
      </c>
      <c r="C1" s="92"/>
      <c r="D1" s="92"/>
      <c r="F1" s="4"/>
      <c r="G1" s="2"/>
    </row>
    <row r="2" spans="1:64" ht="26.25" customHeight="1" x14ac:dyDescent="0.3">
      <c r="A2" s="2"/>
      <c r="B2" s="93" t="s">
        <v>142</v>
      </c>
      <c r="C2" s="93"/>
      <c r="D2" s="93"/>
      <c r="F2" s="4"/>
      <c r="G2" s="2"/>
    </row>
    <row r="3" spans="1:64" ht="7.5" customHeight="1" x14ac:dyDescent="0.2">
      <c r="A3" s="2"/>
      <c r="B3" s="89"/>
      <c r="C3" s="89"/>
      <c r="D3" s="89"/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15.75" customHeight="1" x14ac:dyDescent="0.2">
      <c r="A4" s="2"/>
      <c r="B4" s="94" t="s">
        <v>143</v>
      </c>
      <c r="C4" s="94"/>
      <c r="D4" s="94"/>
      <c r="F4" s="4"/>
      <c r="G4" s="2"/>
    </row>
    <row r="5" spans="1:64" ht="6" customHeight="1" x14ac:dyDescent="0.2">
      <c r="A5" s="2"/>
      <c r="B5" s="89"/>
      <c r="C5" s="89"/>
      <c r="D5" s="89"/>
      <c r="E5" s="2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2"/>
      <c r="F6" s="4"/>
      <c r="G6" s="2"/>
    </row>
    <row r="7" spans="1:64" x14ac:dyDescent="0.2">
      <c r="A7" s="2"/>
      <c r="B7" s="6"/>
      <c r="C7" s="88" t="s">
        <v>121</v>
      </c>
      <c r="D7" s="88"/>
      <c r="F7" s="4"/>
      <c r="G7" s="2"/>
    </row>
    <row r="8" spans="1:64" ht="12.75" x14ac:dyDescent="0.2">
      <c r="A8" s="2"/>
      <c r="B8" s="5" t="s">
        <v>1</v>
      </c>
      <c r="C8" s="89" t="s">
        <v>2</v>
      </c>
      <c r="D8" s="89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x14ac:dyDescent="0.2">
      <c r="A9" s="2"/>
      <c r="F9" s="4"/>
      <c r="G9" s="2"/>
    </row>
    <row r="10" spans="1:64" x14ac:dyDescent="0.2">
      <c r="A10" s="2"/>
      <c r="B10" s="90" t="s">
        <v>180</v>
      </c>
      <c r="C10" s="90"/>
      <c r="D10" s="90"/>
      <c r="F10" s="4"/>
      <c r="G10" s="2"/>
    </row>
    <row r="13" spans="1:64" ht="17.45" customHeight="1" x14ac:dyDescent="0.2">
      <c r="A13" s="91" t="s">
        <v>192</v>
      </c>
      <c r="B13" s="91"/>
      <c r="C13" s="91"/>
      <c r="D13" s="91"/>
    </row>
    <row r="14" spans="1:64" ht="17.45" customHeight="1" x14ac:dyDescent="0.2">
      <c r="A14" s="41"/>
      <c r="B14" s="41"/>
      <c r="C14" s="41"/>
      <c r="D14" s="41"/>
    </row>
    <row r="15" spans="1:64" x14ac:dyDescent="0.2">
      <c r="D15" s="3" t="s">
        <v>3</v>
      </c>
    </row>
    <row r="16" spans="1:64" x14ac:dyDescent="0.2">
      <c r="A16" s="92" t="s">
        <v>181</v>
      </c>
      <c r="B16" s="92"/>
      <c r="C16" s="7" t="s">
        <v>4</v>
      </c>
      <c r="D16" s="46">
        <v>44553</v>
      </c>
    </row>
    <row r="17" spans="1:4" ht="17.45" customHeight="1" x14ac:dyDescent="0.2">
      <c r="A17" s="87" t="s">
        <v>5</v>
      </c>
      <c r="B17" s="87"/>
      <c r="C17" s="7" t="s">
        <v>6</v>
      </c>
      <c r="D17" s="9">
        <v>7200010</v>
      </c>
    </row>
    <row r="18" spans="1:4" x14ac:dyDescent="0.2">
      <c r="A18" s="87"/>
      <c r="B18" s="87"/>
      <c r="C18" s="7" t="s">
        <v>7</v>
      </c>
      <c r="D18" s="10">
        <v>45</v>
      </c>
    </row>
    <row r="19" spans="1:4" ht="17.45" customHeight="1" x14ac:dyDescent="0.2">
      <c r="A19" s="87" t="s">
        <v>148</v>
      </c>
      <c r="B19" s="87"/>
      <c r="C19" s="7" t="s">
        <v>6</v>
      </c>
      <c r="D19" s="33">
        <v>7200011</v>
      </c>
    </row>
    <row r="20" spans="1:4" x14ac:dyDescent="0.2">
      <c r="A20" s="87"/>
      <c r="B20" s="87"/>
      <c r="C20" s="7" t="s">
        <v>8</v>
      </c>
      <c r="D20" s="8">
        <v>2633001693</v>
      </c>
    </row>
    <row r="21" spans="1:4" x14ac:dyDescent="0.2">
      <c r="A21" s="87"/>
      <c r="B21" s="87"/>
      <c r="C21" s="7" t="s">
        <v>9</v>
      </c>
      <c r="D21" s="8">
        <v>263401001</v>
      </c>
    </row>
    <row r="22" spans="1:4" ht="17.45" customHeight="1" x14ac:dyDescent="0.2">
      <c r="A22" s="87" t="s">
        <v>10</v>
      </c>
      <c r="B22" s="87"/>
      <c r="C22" s="7" t="s">
        <v>11</v>
      </c>
      <c r="D22" s="8">
        <v>383</v>
      </c>
    </row>
  </sheetData>
  <mergeCells count="13">
    <mergeCell ref="B1:D1"/>
    <mergeCell ref="B2:D2"/>
    <mergeCell ref="B3:D3"/>
    <mergeCell ref="B4:D4"/>
    <mergeCell ref="B5:D5"/>
    <mergeCell ref="A17:B18"/>
    <mergeCell ref="A19:B21"/>
    <mergeCell ref="A22:B22"/>
    <mergeCell ref="C7:D7"/>
    <mergeCell ref="C8:D8"/>
    <mergeCell ref="B10:D10"/>
    <mergeCell ref="A13:D13"/>
    <mergeCell ref="A16:B16"/>
  </mergeCells>
  <pageMargins left="0.78749999999999998" right="0.78749999999999998" top="0.78749999999999998" bottom="0.39374999999999999" header="0.51180555555555496" footer="0.51180555555555496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L76"/>
  <sheetViews>
    <sheetView view="pageBreakPreview" topLeftCell="A55" zoomScale="60" zoomScaleNormal="100" workbookViewId="0">
      <selection activeCell="A56" sqref="A56:XFD56"/>
    </sheetView>
  </sheetViews>
  <sheetFormatPr defaultColWidth="11.5703125" defaultRowHeight="15.75" x14ac:dyDescent="0.25"/>
  <cols>
    <col min="1" max="1" width="37" style="11" customWidth="1"/>
    <col min="2" max="2" width="7.42578125" style="11" customWidth="1"/>
    <col min="3" max="3" width="14.7109375" style="11" customWidth="1"/>
    <col min="4" max="4" width="7.7109375" style="11" customWidth="1"/>
    <col min="5" max="5" width="16" style="11" customWidth="1"/>
    <col min="6" max="6" width="16.140625" style="11" customWidth="1"/>
    <col min="7" max="8" width="16" style="11" customWidth="1"/>
    <col min="9" max="9" width="15.85546875" style="11" bestFit="1" customWidth="1"/>
    <col min="10" max="11" width="11.5703125" style="11"/>
    <col min="12" max="12" width="14.7109375" style="11" bestFit="1" customWidth="1"/>
    <col min="13" max="64" width="11.5703125" style="11"/>
  </cols>
  <sheetData>
    <row r="1" spans="1:8" x14ac:dyDescent="0.25">
      <c r="A1" s="95" t="s">
        <v>12</v>
      </c>
      <c r="B1" s="95"/>
      <c r="C1" s="95"/>
      <c r="D1" s="95"/>
      <c r="E1" s="95"/>
      <c r="F1" s="95"/>
      <c r="G1" s="95"/>
      <c r="H1" s="95"/>
    </row>
    <row r="2" spans="1:8" x14ac:dyDescent="0.25">
      <c r="A2" s="12"/>
    </row>
    <row r="3" spans="1:8" x14ac:dyDescent="0.25">
      <c r="A3" s="95" t="s">
        <v>13</v>
      </c>
      <c r="B3" s="95"/>
      <c r="C3" s="95"/>
      <c r="D3" s="95"/>
      <c r="E3" s="95"/>
      <c r="F3" s="95"/>
      <c r="G3" s="95"/>
      <c r="H3" s="95"/>
    </row>
    <row r="5" spans="1:8" ht="15.2" customHeight="1" x14ac:dyDescent="0.25">
      <c r="A5" s="96" t="s">
        <v>14</v>
      </c>
      <c r="B5" s="96" t="s">
        <v>15</v>
      </c>
      <c r="C5" s="96" t="s">
        <v>16</v>
      </c>
      <c r="D5" s="96" t="s">
        <v>17</v>
      </c>
      <c r="E5" s="96" t="s">
        <v>18</v>
      </c>
      <c r="F5" s="96"/>
      <c r="G5" s="96"/>
      <c r="H5" s="96"/>
    </row>
    <row r="6" spans="1:8" ht="63" x14ac:dyDescent="0.25">
      <c r="A6" s="96"/>
      <c r="B6" s="96"/>
      <c r="C6" s="96"/>
      <c r="D6" s="96"/>
      <c r="E6" s="13" t="s">
        <v>182</v>
      </c>
      <c r="F6" s="13" t="s">
        <v>183</v>
      </c>
      <c r="G6" s="13" t="s">
        <v>184</v>
      </c>
      <c r="H6" s="13" t="s">
        <v>22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ht="31.5" x14ac:dyDescent="0.25">
      <c r="A8" s="15" t="s">
        <v>23</v>
      </c>
      <c r="B8" s="16">
        <v>1</v>
      </c>
      <c r="C8" s="14" t="s">
        <v>24</v>
      </c>
      <c r="D8" s="14" t="s">
        <v>24</v>
      </c>
      <c r="E8" s="17"/>
      <c r="F8" s="17"/>
      <c r="G8" s="17"/>
      <c r="H8" s="17"/>
    </row>
    <row r="9" spans="1:8" ht="31.5" x14ac:dyDescent="0.25">
      <c r="A9" s="15" t="s">
        <v>25</v>
      </c>
      <c r="B9" s="16">
        <v>2</v>
      </c>
      <c r="C9" s="14" t="s">
        <v>24</v>
      </c>
      <c r="D9" s="14" t="s">
        <v>24</v>
      </c>
      <c r="E9" s="17"/>
      <c r="F9" s="17"/>
      <c r="G9" s="17"/>
      <c r="H9" s="17">
        <f>H8+H10-H32</f>
        <v>0</v>
      </c>
    </row>
    <row r="10" spans="1:8" x14ac:dyDescent="0.25">
      <c r="A10" s="15" t="s">
        <v>26</v>
      </c>
      <c r="B10" s="16">
        <v>1000</v>
      </c>
      <c r="C10" s="14"/>
      <c r="D10" s="14"/>
      <c r="E10" s="17">
        <f>E14</f>
        <v>55285491.149999999</v>
      </c>
      <c r="F10" s="17">
        <f>F14</f>
        <v>59365543.93</v>
      </c>
      <c r="G10" s="17">
        <f>G14</f>
        <v>59754548</v>
      </c>
      <c r="H10" s="17">
        <f>H11+H14+H17+H20+H23+H27+H30</f>
        <v>0</v>
      </c>
    </row>
    <row r="11" spans="1:8" ht="31.5" x14ac:dyDescent="0.25">
      <c r="A11" s="15" t="s">
        <v>27</v>
      </c>
      <c r="B11" s="16">
        <v>1100</v>
      </c>
      <c r="C11" s="14">
        <v>120</v>
      </c>
      <c r="D11" s="14"/>
      <c r="E11" s="17">
        <f>SUM(E12:E13)</f>
        <v>0</v>
      </c>
      <c r="F11" s="17">
        <f>SUM(F12:F13)</f>
        <v>0</v>
      </c>
      <c r="G11" s="17">
        <f>SUM(G12:G13)</f>
        <v>0</v>
      </c>
      <c r="H11" s="17">
        <f>SUM(H12:H13)</f>
        <v>0</v>
      </c>
    </row>
    <row r="12" spans="1:8" x14ac:dyDescent="0.25">
      <c r="A12" s="15"/>
      <c r="B12" s="16">
        <v>1110</v>
      </c>
      <c r="C12" s="14"/>
      <c r="D12" s="14"/>
      <c r="E12" s="17"/>
      <c r="F12" s="17"/>
      <c r="G12" s="17"/>
      <c r="H12" s="17"/>
    </row>
    <row r="13" spans="1:8" x14ac:dyDescent="0.25">
      <c r="A13" s="15"/>
      <c r="B13" s="16">
        <v>1120</v>
      </c>
      <c r="C13" s="14"/>
      <c r="D13" s="14"/>
      <c r="E13" s="17"/>
      <c r="F13" s="17"/>
      <c r="G13" s="17"/>
      <c r="H13" s="17"/>
    </row>
    <row r="14" spans="1:8" ht="47.25" x14ac:dyDescent="0.25">
      <c r="A14" s="15" t="s">
        <v>28</v>
      </c>
      <c r="B14" s="16">
        <v>1200</v>
      </c>
      <c r="C14" s="14">
        <v>130</v>
      </c>
      <c r="D14" s="14"/>
      <c r="E14" s="17">
        <f>SUM(E15:E16)</f>
        <v>55285491.149999999</v>
      </c>
      <c r="F14" s="17">
        <f>SUM(F15:F16)</f>
        <v>59365543.93</v>
      </c>
      <c r="G14" s="17">
        <f>SUM(G15:G16)</f>
        <v>59754548</v>
      </c>
      <c r="H14" s="17">
        <f>SUM(H15:H16)</f>
        <v>0</v>
      </c>
    </row>
    <row r="15" spans="1:8" ht="78.75" x14ac:dyDescent="0.25">
      <c r="A15" s="15" t="s">
        <v>29</v>
      </c>
      <c r="B15" s="16">
        <v>1210</v>
      </c>
      <c r="C15" s="14">
        <v>130</v>
      </c>
      <c r="D15" s="14">
        <v>131</v>
      </c>
      <c r="E15" s="31">
        <f>54357747.15+927744</f>
        <v>55285491.149999999</v>
      </c>
      <c r="F15" s="31">
        <f>58437799.93+927744</f>
        <v>59365543.93</v>
      </c>
      <c r="G15" s="31">
        <f>58826804+927744</f>
        <v>59754548</v>
      </c>
      <c r="H15" s="17"/>
    </row>
    <row r="16" spans="1:8" x14ac:dyDescent="0.25">
      <c r="A16" s="15"/>
      <c r="B16" s="16">
        <v>1220</v>
      </c>
      <c r="C16" s="14">
        <v>130</v>
      </c>
      <c r="D16" s="14"/>
      <c r="E16" s="17"/>
      <c r="F16" s="17"/>
      <c r="G16" s="17"/>
      <c r="H16" s="17"/>
    </row>
    <row r="17" spans="1:8" ht="47.25" x14ac:dyDescent="0.25">
      <c r="A17" s="15" t="s">
        <v>30</v>
      </c>
      <c r="B17" s="16">
        <v>1300</v>
      </c>
      <c r="C17" s="14">
        <v>140</v>
      </c>
      <c r="D17" s="14"/>
      <c r="E17" s="17">
        <f>SUM(E18:E19)</f>
        <v>0</v>
      </c>
      <c r="F17" s="17">
        <f>SUM(F18:F19)</f>
        <v>0</v>
      </c>
      <c r="G17" s="17">
        <f>SUM(G18:G19)</f>
        <v>0</v>
      </c>
      <c r="H17" s="17">
        <f>SUM(H18:H19)</f>
        <v>0</v>
      </c>
    </row>
    <row r="18" spans="1:8" x14ac:dyDescent="0.25">
      <c r="A18" s="15"/>
      <c r="B18" s="16">
        <v>1310</v>
      </c>
      <c r="C18" s="14">
        <v>140</v>
      </c>
      <c r="D18" s="14"/>
      <c r="E18" s="17"/>
      <c r="F18" s="17"/>
      <c r="G18" s="17"/>
      <c r="H18" s="17"/>
    </row>
    <row r="19" spans="1:8" x14ac:dyDescent="0.25">
      <c r="A19" s="15"/>
      <c r="B19" s="16">
        <v>1320</v>
      </c>
      <c r="C19" s="14">
        <v>140</v>
      </c>
      <c r="D19" s="14"/>
      <c r="E19" s="17"/>
      <c r="F19" s="17"/>
      <c r="G19" s="17"/>
      <c r="H19" s="17"/>
    </row>
    <row r="20" spans="1:8" ht="31.5" x14ac:dyDescent="0.25">
      <c r="A20" s="15" t="s">
        <v>31</v>
      </c>
      <c r="B20" s="16">
        <v>1400</v>
      </c>
      <c r="C20" s="14">
        <v>150</v>
      </c>
      <c r="D20" s="14"/>
      <c r="E20" s="17">
        <f>SUM(E21:E22)</f>
        <v>0</v>
      </c>
      <c r="F20" s="17">
        <f>SUM(F21:F22)</f>
        <v>0</v>
      </c>
      <c r="G20" s="17">
        <f>SUM(G21:G22)</f>
        <v>0</v>
      </c>
      <c r="H20" s="17">
        <f>SUM(H21:H22)</f>
        <v>0</v>
      </c>
    </row>
    <row r="21" spans="1:8" x14ac:dyDescent="0.25">
      <c r="A21" s="15"/>
      <c r="B21" s="16">
        <v>1410</v>
      </c>
      <c r="C21" s="14">
        <v>150</v>
      </c>
      <c r="D21" s="14"/>
      <c r="E21" s="17"/>
      <c r="F21" s="17"/>
      <c r="G21" s="17"/>
      <c r="H21" s="17"/>
    </row>
    <row r="22" spans="1:8" x14ac:dyDescent="0.25">
      <c r="A22" s="15"/>
      <c r="B22" s="16">
        <v>1420</v>
      </c>
      <c r="C22" s="14">
        <v>150</v>
      </c>
      <c r="D22" s="14"/>
      <c r="E22" s="17"/>
      <c r="F22" s="17"/>
      <c r="G22" s="17"/>
      <c r="H22" s="17"/>
    </row>
    <row r="23" spans="1:8" x14ac:dyDescent="0.25">
      <c r="A23" s="15" t="s">
        <v>32</v>
      </c>
      <c r="B23" s="16">
        <v>1500</v>
      </c>
      <c r="C23" s="14">
        <v>180</v>
      </c>
      <c r="D23" s="14"/>
      <c r="E23" s="17">
        <f>SUM(E24:E26)</f>
        <v>0</v>
      </c>
      <c r="F23" s="17">
        <f>SUM(F24:F26)</f>
        <v>0</v>
      </c>
      <c r="G23" s="17">
        <f>SUM(G24:G26)</f>
        <v>0</v>
      </c>
      <c r="H23" s="17">
        <f>SUM(H24:H26)</f>
        <v>0</v>
      </c>
    </row>
    <row r="24" spans="1:8" x14ac:dyDescent="0.25">
      <c r="A24" s="15" t="s">
        <v>33</v>
      </c>
      <c r="B24" s="16">
        <v>1510</v>
      </c>
      <c r="C24" s="14">
        <v>180</v>
      </c>
      <c r="D24" s="14"/>
      <c r="E24" s="17"/>
      <c r="F24" s="17"/>
      <c r="G24" s="17"/>
      <c r="H24" s="17"/>
    </row>
    <row r="25" spans="1:8" ht="31.5" x14ac:dyDescent="0.25">
      <c r="A25" s="15" t="s">
        <v>34</v>
      </c>
      <c r="B25" s="16">
        <v>1520</v>
      </c>
      <c r="C25" s="14">
        <v>180</v>
      </c>
      <c r="D25" s="14"/>
      <c r="E25" s="17"/>
      <c r="F25" s="17"/>
      <c r="G25" s="17"/>
      <c r="H25" s="17"/>
    </row>
    <row r="26" spans="1:8" x14ac:dyDescent="0.25">
      <c r="A26" s="15"/>
      <c r="B26" s="16">
        <v>1530</v>
      </c>
      <c r="C26" s="14">
        <v>180</v>
      </c>
      <c r="D26" s="14"/>
      <c r="E26" s="17"/>
      <c r="F26" s="17"/>
      <c r="G26" s="17"/>
      <c r="H26" s="17"/>
    </row>
    <row r="27" spans="1:8" ht="31.5" x14ac:dyDescent="0.25">
      <c r="A27" s="15" t="s">
        <v>35</v>
      </c>
      <c r="B27" s="16">
        <v>1900</v>
      </c>
      <c r="C27" s="14"/>
      <c r="D27" s="14"/>
      <c r="E27" s="17">
        <f>SUM(E28:E29)</f>
        <v>0</v>
      </c>
      <c r="F27" s="17">
        <f>SUM(F28:F29)</f>
        <v>0</v>
      </c>
      <c r="G27" s="17">
        <f>SUM(G28:G29)</f>
        <v>0</v>
      </c>
      <c r="H27" s="17">
        <f>SUM(H28:H29)</f>
        <v>0</v>
      </c>
    </row>
    <row r="28" spans="1:8" x14ac:dyDescent="0.25">
      <c r="A28" s="15"/>
      <c r="B28" s="16">
        <v>1910</v>
      </c>
      <c r="C28" s="14"/>
      <c r="D28" s="14"/>
      <c r="E28" s="17"/>
      <c r="F28" s="17"/>
      <c r="G28" s="17"/>
      <c r="H28" s="17"/>
    </row>
    <row r="29" spans="1:8" x14ac:dyDescent="0.25">
      <c r="A29" s="15"/>
      <c r="B29" s="16">
        <v>1920</v>
      </c>
      <c r="C29" s="14"/>
      <c r="D29" s="14"/>
      <c r="E29" s="17"/>
      <c r="F29" s="17"/>
      <c r="G29" s="17"/>
      <c r="H29" s="17"/>
    </row>
    <row r="30" spans="1:8" x14ac:dyDescent="0.25">
      <c r="A30" s="15" t="s">
        <v>36</v>
      </c>
      <c r="B30" s="16">
        <v>1980</v>
      </c>
      <c r="C30" s="14" t="s">
        <v>24</v>
      </c>
      <c r="D30" s="14"/>
      <c r="E30" s="17"/>
      <c r="F30" s="17"/>
      <c r="G30" s="17"/>
      <c r="H30" s="17"/>
    </row>
    <row r="31" spans="1:8" ht="63" x14ac:dyDescent="0.25">
      <c r="A31" s="15" t="s">
        <v>37</v>
      </c>
      <c r="B31" s="16">
        <v>1981</v>
      </c>
      <c r="C31" s="14">
        <v>510</v>
      </c>
      <c r="D31" s="14"/>
      <c r="E31" s="17"/>
      <c r="F31" s="17"/>
      <c r="G31" s="17"/>
      <c r="H31" s="18" t="s">
        <v>24</v>
      </c>
    </row>
    <row r="32" spans="1:8" x14ac:dyDescent="0.25">
      <c r="A32" s="15" t="s">
        <v>38</v>
      </c>
      <c r="B32" s="16">
        <v>2000</v>
      </c>
      <c r="C32" s="14" t="s">
        <v>24</v>
      </c>
      <c r="D32" s="14"/>
      <c r="E32" s="17">
        <f>E33+E42+E48+E52+E54+E56</f>
        <v>55285491.148000002</v>
      </c>
      <c r="F32" s="17">
        <f>F33+F42+F48+F52+F54+F56</f>
        <v>59365543.93</v>
      </c>
      <c r="G32" s="17">
        <f>G33+G42+G48+G52+G54+G56</f>
        <v>59754548</v>
      </c>
      <c r="H32" s="17">
        <f>H56</f>
        <v>0</v>
      </c>
    </row>
    <row r="33" spans="1:12" ht="28.5" customHeight="1" x14ac:dyDescent="0.25">
      <c r="A33" s="15" t="s">
        <v>39</v>
      </c>
      <c r="B33" s="16">
        <v>2100</v>
      </c>
      <c r="C33" s="14" t="s">
        <v>24</v>
      </c>
      <c r="D33" s="14"/>
      <c r="E33" s="17">
        <f>E34+E39</f>
        <v>51933491.148000002</v>
      </c>
      <c r="F33" s="17">
        <f>F34+F39</f>
        <v>57993543.93</v>
      </c>
      <c r="G33" s="17">
        <f>G34+G39</f>
        <v>58382548</v>
      </c>
      <c r="H33" s="18" t="s">
        <v>24</v>
      </c>
    </row>
    <row r="34" spans="1:12" x14ac:dyDescent="0.25">
      <c r="A34" s="15" t="s">
        <v>40</v>
      </c>
      <c r="B34" s="16">
        <v>2110</v>
      </c>
      <c r="C34" s="14">
        <v>111</v>
      </c>
      <c r="E34" s="17">
        <f>E35+E36</f>
        <v>39887474</v>
      </c>
      <c r="F34" s="17">
        <v>44541892.93</v>
      </c>
      <c r="G34" s="17">
        <f>G35</f>
        <v>44840687</v>
      </c>
      <c r="H34" s="18" t="s">
        <v>24</v>
      </c>
      <c r="I34" s="11">
        <v>58382548</v>
      </c>
      <c r="J34" s="11">
        <v>44840600</v>
      </c>
      <c r="K34" s="11">
        <f>J34*30.2%</f>
        <v>13541861.199999999</v>
      </c>
      <c r="L34" s="11">
        <f>J34+K34</f>
        <v>58382461.200000003</v>
      </c>
    </row>
    <row r="35" spans="1:12" x14ac:dyDescent="0.25">
      <c r="A35" s="15" t="s">
        <v>152</v>
      </c>
      <c r="B35" s="16"/>
      <c r="C35" s="14">
        <v>111</v>
      </c>
      <c r="D35" s="14">
        <v>211</v>
      </c>
      <c r="E35" s="56">
        <v>39887474</v>
      </c>
      <c r="F35" s="17">
        <v>44541893.149999999</v>
      </c>
      <c r="G35" s="17">
        <v>44840687</v>
      </c>
      <c r="H35" s="18"/>
      <c r="L35" s="11">
        <f>I34-L34</f>
        <v>86.799999997019768</v>
      </c>
    </row>
    <row r="36" spans="1:12" ht="47.25" x14ac:dyDescent="0.25">
      <c r="A36" s="15" t="s">
        <v>178</v>
      </c>
      <c r="B36" s="16"/>
      <c r="C36" s="14">
        <v>111</v>
      </c>
      <c r="D36" s="43">
        <v>266</v>
      </c>
      <c r="E36" s="31"/>
      <c r="F36" s="17"/>
      <c r="G36" s="17"/>
      <c r="H36" s="18"/>
    </row>
    <row r="37" spans="1:12" ht="47.25" x14ac:dyDescent="0.25">
      <c r="A37" s="15" t="s">
        <v>41</v>
      </c>
      <c r="B37" s="16">
        <v>2120</v>
      </c>
      <c r="C37" s="14">
        <v>112</v>
      </c>
      <c r="D37" s="14"/>
      <c r="E37" s="17"/>
      <c r="F37" s="17"/>
      <c r="G37" s="17"/>
      <c r="H37" s="18" t="s">
        <v>24</v>
      </c>
    </row>
    <row r="38" spans="1:12" ht="63" x14ac:dyDescent="0.25">
      <c r="A38" s="15" t="s">
        <v>42</v>
      </c>
      <c r="B38" s="16">
        <v>2130</v>
      </c>
      <c r="C38" s="14">
        <v>113</v>
      </c>
      <c r="D38" s="14"/>
      <c r="E38" s="17"/>
      <c r="F38" s="17"/>
      <c r="G38" s="17"/>
      <c r="H38" s="18" t="s">
        <v>24</v>
      </c>
    </row>
    <row r="39" spans="1:12" ht="94.5" x14ac:dyDescent="0.25">
      <c r="A39" s="15" t="s">
        <v>43</v>
      </c>
      <c r="B39" s="16">
        <v>2140</v>
      </c>
      <c r="C39" s="14">
        <v>119</v>
      </c>
      <c r="D39" s="14"/>
      <c r="E39" s="17">
        <f>SUM(E40:E41)</f>
        <v>12046017.148</v>
      </c>
      <c r="F39" s="17">
        <f>SUM(F40:F41)</f>
        <v>13451651</v>
      </c>
      <c r="G39" s="17">
        <f>SUM(G40:G41)</f>
        <v>13541861</v>
      </c>
      <c r="H39" s="18" t="s">
        <v>24</v>
      </c>
    </row>
    <row r="40" spans="1:12" x14ac:dyDescent="0.25">
      <c r="A40" s="15" t="s">
        <v>44</v>
      </c>
      <c r="B40" s="16">
        <v>2141</v>
      </c>
      <c r="C40" s="14">
        <v>119</v>
      </c>
      <c r="D40" s="14">
        <v>213</v>
      </c>
      <c r="E40" s="17">
        <v>12046017.148</v>
      </c>
      <c r="F40" s="17">
        <v>13451651</v>
      </c>
      <c r="G40" s="17">
        <v>13541861</v>
      </c>
      <c r="H40" s="18" t="s">
        <v>24</v>
      </c>
      <c r="I40" s="11">
        <v>51900160</v>
      </c>
      <c r="J40" s="11">
        <v>39861874</v>
      </c>
      <c r="K40" s="11">
        <f>J40*30.2%</f>
        <v>12038285.947999999</v>
      </c>
      <c r="L40" s="11">
        <f>J40+K40</f>
        <v>51900159.947999999</v>
      </c>
    </row>
    <row r="41" spans="1:12" x14ac:dyDescent="0.25">
      <c r="A41" s="15" t="s">
        <v>45</v>
      </c>
      <c r="B41" s="16">
        <v>2142</v>
      </c>
      <c r="C41" s="14">
        <v>119</v>
      </c>
      <c r="D41" s="14"/>
      <c r="E41" s="17"/>
      <c r="F41" s="17"/>
      <c r="G41" s="17"/>
      <c r="H41" s="18" t="s">
        <v>24</v>
      </c>
      <c r="L41" s="11">
        <f>I40-L40</f>
        <v>5.2000001072883606E-2</v>
      </c>
    </row>
    <row r="42" spans="1:12" ht="31.5" x14ac:dyDescent="0.25">
      <c r="A42" s="15" t="s">
        <v>46</v>
      </c>
      <c r="B42" s="16">
        <v>2200</v>
      </c>
      <c r="C42" s="14">
        <v>300</v>
      </c>
      <c r="D42" s="14"/>
      <c r="E42" s="17">
        <f>E43+E45+E46+E47</f>
        <v>0</v>
      </c>
      <c r="F42" s="17">
        <f>F43+F45+F46+F47</f>
        <v>0</v>
      </c>
      <c r="G42" s="17">
        <f>G43+G45+G46+G47</f>
        <v>0</v>
      </c>
      <c r="H42" s="18" t="s">
        <v>24</v>
      </c>
      <c r="I42" s="56">
        <f>57993543.93</f>
        <v>57993543.93</v>
      </c>
      <c r="J42" s="11">
        <v>44541890</v>
      </c>
      <c r="K42" s="11">
        <f>J42*30.2%</f>
        <v>13451650.779999999</v>
      </c>
      <c r="L42" s="11">
        <f>J42+K42</f>
        <v>57993540.780000001</v>
      </c>
    </row>
    <row r="43" spans="1:12" ht="47.25" x14ac:dyDescent="0.25">
      <c r="A43" s="15" t="s">
        <v>47</v>
      </c>
      <c r="B43" s="16">
        <v>2210</v>
      </c>
      <c r="C43" s="14">
        <v>320</v>
      </c>
      <c r="D43" s="14"/>
      <c r="E43" s="17"/>
      <c r="F43" s="17"/>
      <c r="G43" s="17"/>
      <c r="H43" s="18" t="s">
        <v>24</v>
      </c>
      <c r="L43" s="56">
        <f>I42-L42</f>
        <v>3.1499999985098839</v>
      </c>
    </row>
    <row r="44" spans="1:12" ht="63" x14ac:dyDescent="0.25">
      <c r="A44" s="15" t="s">
        <v>48</v>
      </c>
      <c r="B44" s="16">
        <v>2211</v>
      </c>
      <c r="C44" s="14">
        <v>321</v>
      </c>
      <c r="D44" s="14"/>
      <c r="E44" s="17"/>
      <c r="F44" s="17"/>
      <c r="G44" s="17"/>
      <c r="H44" s="18" t="s">
        <v>24</v>
      </c>
    </row>
    <row r="45" spans="1:12" ht="78.75" x14ac:dyDescent="0.25">
      <c r="A45" s="15" t="s">
        <v>49</v>
      </c>
      <c r="B45" s="16">
        <v>2220</v>
      </c>
      <c r="C45" s="14">
        <v>340</v>
      </c>
      <c r="D45" s="14"/>
      <c r="E45" s="17"/>
      <c r="F45" s="17"/>
      <c r="G45" s="17"/>
      <c r="H45" s="18" t="s">
        <v>24</v>
      </c>
    </row>
    <row r="46" spans="1:12" ht="110.25" x14ac:dyDescent="0.25">
      <c r="A46" s="15" t="s">
        <v>50</v>
      </c>
      <c r="B46" s="16">
        <v>2230</v>
      </c>
      <c r="C46" s="14">
        <v>350</v>
      </c>
      <c r="D46" s="14"/>
      <c r="E46" s="17"/>
      <c r="F46" s="17"/>
      <c r="G46" s="17"/>
      <c r="H46" s="18" t="s">
        <v>24</v>
      </c>
    </row>
    <row r="47" spans="1:12" ht="47.25" x14ac:dyDescent="0.25">
      <c r="A47" s="15" t="s">
        <v>51</v>
      </c>
      <c r="B47" s="16">
        <v>2240</v>
      </c>
      <c r="C47" s="14">
        <v>360</v>
      </c>
      <c r="D47" s="14"/>
      <c r="E47" s="17"/>
      <c r="F47" s="17"/>
      <c r="G47" s="17"/>
      <c r="H47" s="18" t="s">
        <v>24</v>
      </c>
    </row>
    <row r="48" spans="1:12" ht="31.5" x14ac:dyDescent="0.25">
      <c r="A48" s="15" t="s">
        <v>52</v>
      </c>
      <c r="B48" s="16">
        <v>2300</v>
      </c>
      <c r="C48" s="14">
        <v>850</v>
      </c>
      <c r="D48" s="14"/>
      <c r="E48" s="17">
        <f>SUM(E49:E51)</f>
        <v>152000</v>
      </c>
      <c r="F48" s="17">
        <f>SUM(F49:F51)</f>
        <v>152000</v>
      </c>
      <c r="G48" s="17">
        <f>SUM(G49:G51)</f>
        <v>152000</v>
      </c>
      <c r="H48" s="18" t="s">
        <v>24</v>
      </c>
    </row>
    <row r="49" spans="1:64" ht="31.5" x14ac:dyDescent="0.25">
      <c r="A49" s="15" t="s">
        <v>53</v>
      </c>
      <c r="B49" s="16">
        <v>2310</v>
      </c>
      <c r="C49" s="14">
        <v>851</v>
      </c>
      <c r="D49" s="14">
        <v>291</v>
      </c>
      <c r="E49" s="17">
        <v>152000</v>
      </c>
      <c r="F49" s="17">
        <v>152000</v>
      </c>
      <c r="G49" s="17">
        <v>152000</v>
      </c>
      <c r="H49" s="18" t="s">
        <v>24</v>
      </c>
    </row>
    <row r="50" spans="1:64" ht="78.75" x14ac:dyDescent="0.25">
      <c r="A50" s="15" t="s">
        <v>54</v>
      </c>
      <c r="B50" s="16">
        <v>2320</v>
      </c>
      <c r="C50" s="14">
        <v>852</v>
      </c>
      <c r="D50" s="14"/>
      <c r="E50" s="17"/>
      <c r="F50" s="17"/>
      <c r="G50" s="17"/>
      <c r="H50" s="18" t="s">
        <v>24</v>
      </c>
    </row>
    <row r="51" spans="1:64" ht="47.25" x14ac:dyDescent="0.25">
      <c r="A51" s="15" t="s">
        <v>55</v>
      </c>
      <c r="B51" s="16">
        <v>2330</v>
      </c>
      <c r="C51" s="14">
        <v>853</v>
      </c>
      <c r="D51" s="14"/>
      <c r="E51" s="17"/>
      <c r="F51" s="17"/>
      <c r="G51" s="17"/>
      <c r="H51" s="18" t="s">
        <v>24</v>
      </c>
    </row>
    <row r="52" spans="1:64" ht="47.25" x14ac:dyDescent="0.25">
      <c r="A52" s="15" t="s">
        <v>56</v>
      </c>
      <c r="B52" s="16">
        <v>2400</v>
      </c>
      <c r="C52" s="14" t="s">
        <v>24</v>
      </c>
      <c r="D52" s="14"/>
      <c r="E52" s="17"/>
      <c r="F52" s="17"/>
      <c r="G52" s="17"/>
      <c r="H52" s="18" t="s">
        <v>24</v>
      </c>
    </row>
    <row r="53" spans="1:64" ht="31.5" x14ac:dyDescent="0.25">
      <c r="A53" s="15" t="s">
        <v>57</v>
      </c>
      <c r="B53" s="16">
        <v>2410</v>
      </c>
      <c r="C53" s="14">
        <v>810</v>
      </c>
      <c r="D53" s="14"/>
      <c r="E53" s="17"/>
      <c r="F53" s="17"/>
      <c r="G53" s="17"/>
      <c r="H53" s="18" t="s">
        <v>24</v>
      </c>
    </row>
    <row r="54" spans="1:64" ht="31.5" x14ac:dyDescent="0.25">
      <c r="A54" s="15" t="s">
        <v>58</v>
      </c>
      <c r="B54" s="16">
        <v>2500</v>
      </c>
      <c r="C54" s="14" t="s">
        <v>24</v>
      </c>
      <c r="D54" s="14"/>
      <c r="E54" s="17"/>
      <c r="F54" s="17"/>
      <c r="G54" s="17"/>
      <c r="H54" s="18" t="s">
        <v>24</v>
      </c>
    </row>
    <row r="55" spans="1:64" ht="78.75" x14ac:dyDescent="0.25">
      <c r="A55" s="15" t="s">
        <v>59</v>
      </c>
      <c r="B55" s="16">
        <v>2520</v>
      </c>
      <c r="C55" s="14">
        <v>831</v>
      </c>
      <c r="D55" s="14"/>
      <c r="E55" s="17"/>
      <c r="F55" s="17"/>
      <c r="G55" s="17"/>
      <c r="H55" s="18" t="s">
        <v>24</v>
      </c>
    </row>
    <row r="56" spans="1:64" s="70" customFormat="1" ht="31.5" x14ac:dyDescent="0.25">
      <c r="A56" s="64" t="s">
        <v>60</v>
      </c>
      <c r="B56" s="65">
        <v>2600</v>
      </c>
      <c r="C56" s="66" t="s">
        <v>24</v>
      </c>
      <c r="D56" s="66"/>
      <c r="E56" s="67">
        <f>E58+E65</f>
        <v>3200000</v>
      </c>
      <c r="F56" s="67">
        <v>1220000</v>
      </c>
      <c r="G56" s="67">
        <v>1220000</v>
      </c>
      <c r="H56" s="67">
        <f>H57+H58+H68</f>
        <v>0</v>
      </c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</row>
    <row r="57" spans="1:64" ht="47.25" x14ac:dyDescent="0.25">
      <c r="A57" s="15" t="s">
        <v>61</v>
      </c>
      <c r="B57" s="16">
        <v>2630</v>
      </c>
      <c r="C57" s="14">
        <v>243</v>
      </c>
      <c r="D57" s="14"/>
      <c r="E57" s="17"/>
      <c r="F57" s="17"/>
      <c r="G57" s="17"/>
      <c r="H57" s="17"/>
    </row>
    <row r="58" spans="1:64" ht="31.5" x14ac:dyDescent="0.25">
      <c r="A58" s="15" t="s">
        <v>62</v>
      </c>
      <c r="B58" s="16">
        <v>2640</v>
      </c>
      <c r="C58" s="14">
        <v>244</v>
      </c>
      <c r="D58" s="14"/>
      <c r="E58" s="17">
        <f>E59+E60</f>
        <v>800000</v>
      </c>
      <c r="F58" s="17">
        <v>120000</v>
      </c>
      <c r="G58" s="17">
        <v>120000</v>
      </c>
      <c r="H58" s="17"/>
    </row>
    <row r="59" spans="1:64" x14ac:dyDescent="0.25">
      <c r="A59" s="15" t="s">
        <v>187</v>
      </c>
      <c r="B59" s="16">
        <v>2641</v>
      </c>
      <c r="C59" s="14">
        <v>244</v>
      </c>
      <c r="D59" s="14">
        <v>221</v>
      </c>
      <c r="E59" s="17">
        <v>200000</v>
      </c>
      <c r="F59" s="17"/>
      <c r="G59" s="17"/>
      <c r="H59" s="17"/>
    </row>
    <row r="60" spans="1:64" x14ac:dyDescent="0.25">
      <c r="A60" s="15" t="s">
        <v>122</v>
      </c>
      <c r="B60" s="63">
        <v>2642</v>
      </c>
      <c r="C60" s="14">
        <v>244</v>
      </c>
      <c r="D60" s="14">
        <v>223</v>
      </c>
      <c r="E60" s="17">
        <v>600000</v>
      </c>
      <c r="F60" s="17">
        <v>120000</v>
      </c>
      <c r="G60" s="17">
        <v>120000</v>
      </c>
      <c r="H60" s="17"/>
    </row>
    <row r="61" spans="1:64" x14ac:dyDescent="0.25">
      <c r="A61" s="30" t="s">
        <v>130</v>
      </c>
      <c r="B61" s="16">
        <v>2643</v>
      </c>
      <c r="C61" s="14">
        <v>244</v>
      </c>
      <c r="D61" s="14">
        <v>340</v>
      </c>
      <c r="E61" s="17"/>
      <c r="F61" s="17"/>
      <c r="G61" s="17"/>
      <c r="H61" s="17"/>
    </row>
    <row r="62" spans="1:64" ht="31.5" x14ac:dyDescent="0.25">
      <c r="A62" s="61" t="s">
        <v>134</v>
      </c>
      <c r="B62" s="45">
        <v>2644</v>
      </c>
      <c r="C62" s="43">
        <v>244</v>
      </c>
      <c r="D62" s="43">
        <v>345</v>
      </c>
      <c r="E62" s="31"/>
      <c r="F62" s="31"/>
      <c r="G62" s="31"/>
      <c r="H62" s="31"/>
    </row>
    <row r="63" spans="1:64" ht="31.5" x14ac:dyDescent="0.25">
      <c r="A63" s="59" t="s">
        <v>135</v>
      </c>
      <c r="B63" s="45">
        <v>2645</v>
      </c>
      <c r="C63" s="43">
        <v>244</v>
      </c>
      <c r="D63" s="43">
        <v>346</v>
      </c>
      <c r="E63" s="31"/>
      <c r="F63" s="31"/>
      <c r="G63" s="31"/>
      <c r="H63" s="31"/>
    </row>
    <row r="64" spans="1:64" ht="47.25" x14ac:dyDescent="0.25">
      <c r="A64" s="62" t="s">
        <v>157</v>
      </c>
      <c r="B64" s="45">
        <v>2646</v>
      </c>
      <c r="C64" s="43">
        <v>244</v>
      </c>
      <c r="D64" s="43">
        <v>347</v>
      </c>
      <c r="E64" s="31"/>
      <c r="F64" s="31"/>
      <c r="G64" s="31"/>
      <c r="H64" s="31"/>
      <c r="I64" s="11">
        <v>500000</v>
      </c>
    </row>
    <row r="65" spans="1:9" x14ac:dyDescent="0.25">
      <c r="A65" s="15" t="s">
        <v>122</v>
      </c>
      <c r="B65" s="16">
        <v>2647</v>
      </c>
      <c r="C65" s="14">
        <v>247</v>
      </c>
      <c r="D65" s="14">
        <v>223</v>
      </c>
      <c r="E65" s="17">
        <f>E66</f>
        <v>2400000</v>
      </c>
      <c r="F65" s="17">
        <v>1100000</v>
      </c>
      <c r="G65" s="17">
        <v>1100000</v>
      </c>
      <c r="H65" s="17"/>
    </row>
    <row r="66" spans="1:9" x14ac:dyDescent="0.25">
      <c r="A66" s="15" t="s">
        <v>176</v>
      </c>
      <c r="B66" s="16">
        <v>2648</v>
      </c>
      <c r="C66" s="14">
        <v>247</v>
      </c>
      <c r="D66" s="14">
        <v>223</v>
      </c>
      <c r="E66" s="17">
        <v>2400000</v>
      </c>
      <c r="F66" s="17">
        <v>1100000</v>
      </c>
      <c r="G66" s="17">
        <v>1100000</v>
      </c>
      <c r="H66" s="17"/>
      <c r="I66" s="11">
        <v>2747128.45</v>
      </c>
    </row>
    <row r="67" spans="1:9" x14ac:dyDescent="0.25">
      <c r="B67" s="16"/>
      <c r="C67" s="14"/>
      <c r="D67" s="14"/>
      <c r="E67" s="17"/>
      <c r="F67" s="17"/>
      <c r="G67" s="17"/>
      <c r="H67" s="17"/>
    </row>
    <row r="68" spans="1:9" ht="47.25" x14ac:dyDescent="0.25">
      <c r="A68" s="15" t="s">
        <v>63</v>
      </c>
      <c r="B68" s="16">
        <v>2650</v>
      </c>
      <c r="C68" s="14">
        <v>400</v>
      </c>
      <c r="D68" s="14"/>
      <c r="E68" s="17">
        <f>SUM(E69:E70)</f>
        <v>0</v>
      </c>
      <c r="F68" s="17">
        <f>SUM(F69:F70)</f>
        <v>0</v>
      </c>
      <c r="G68" s="17">
        <f>SUM(G69:G70)</f>
        <v>0</v>
      </c>
      <c r="H68" s="17">
        <f>SUM(H69:H70)</f>
        <v>0</v>
      </c>
    </row>
    <row r="69" spans="1:9" ht="47.25" x14ac:dyDescent="0.25">
      <c r="A69" s="15" t="s">
        <v>64</v>
      </c>
      <c r="B69" s="16">
        <v>2651</v>
      </c>
      <c r="C69" s="14">
        <v>406</v>
      </c>
      <c r="D69" s="14"/>
      <c r="E69" s="17"/>
      <c r="F69" s="17"/>
      <c r="G69" s="17"/>
      <c r="H69" s="17"/>
    </row>
    <row r="70" spans="1:9" ht="47.25" x14ac:dyDescent="0.25">
      <c r="A70" s="15" t="s">
        <v>65</v>
      </c>
      <c r="B70" s="16">
        <v>2652</v>
      </c>
      <c r="C70" s="14">
        <v>407</v>
      </c>
      <c r="D70" s="14"/>
      <c r="E70" s="17"/>
      <c r="F70" s="17"/>
      <c r="G70" s="17"/>
      <c r="H70" s="17"/>
    </row>
    <row r="71" spans="1:9" ht="31.5" x14ac:dyDescent="0.25">
      <c r="A71" s="15" t="s">
        <v>66</v>
      </c>
      <c r="B71" s="16">
        <v>3000</v>
      </c>
      <c r="C71" s="14">
        <v>100</v>
      </c>
      <c r="D71" s="14"/>
      <c r="E71" s="17">
        <f>SUM(E72:E74)</f>
        <v>0</v>
      </c>
      <c r="F71" s="17">
        <f>SUM(F72:F74)</f>
        <v>0</v>
      </c>
      <c r="G71" s="17">
        <f>SUM(G72:G74)</f>
        <v>0</v>
      </c>
      <c r="H71" s="18" t="s">
        <v>24</v>
      </c>
    </row>
    <row r="72" spans="1:9" x14ac:dyDescent="0.25">
      <c r="A72" s="15" t="s">
        <v>67</v>
      </c>
      <c r="B72" s="16">
        <v>3010</v>
      </c>
      <c r="C72" s="14"/>
      <c r="D72" s="14"/>
      <c r="E72" s="17"/>
      <c r="F72" s="17"/>
      <c r="G72" s="17"/>
      <c r="H72" s="18" t="s">
        <v>24</v>
      </c>
    </row>
    <row r="73" spans="1:9" x14ac:dyDescent="0.25">
      <c r="A73" s="15" t="s">
        <v>68</v>
      </c>
      <c r="B73" s="16">
        <v>3020</v>
      </c>
      <c r="C73" s="14"/>
      <c r="D73" s="14"/>
      <c r="E73" s="17"/>
      <c r="F73" s="17"/>
      <c r="G73" s="17"/>
      <c r="H73" s="18" t="s">
        <v>24</v>
      </c>
    </row>
    <row r="74" spans="1:9" ht="31.5" x14ac:dyDescent="0.25">
      <c r="A74" s="15" t="s">
        <v>69</v>
      </c>
      <c r="B74" s="16">
        <v>3030</v>
      </c>
      <c r="C74" s="14"/>
      <c r="D74" s="14"/>
      <c r="E74" s="17"/>
      <c r="F74" s="17"/>
      <c r="G74" s="17"/>
      <c r="H74" s="18" t="s">
        <v>24</v>
      </c>
    </row>
    <row r="75" spans="1:9" x14ac:dyDescent="0.25">
      <c r="A75" s="15" t="s">
        <v>70</v>
      </c>
      <c r="B75" s="16">
        <v>4000</v>
      </c>
      <c r="C75" s="14" t="s">
        <v>24</v>
      </c>
      <c r="D75" s="14"/>
      <c r="E75" s="17"/>
      <c r="F75" s="17"/>
      <c r="G75" s="17"/>
      <c r="H75" s="18" t="s">
        <v>24</v>
      </c>
    </row>
    <row r="76" spans="1:9" ht="31.5" x14ac:dyDescent="0.25">
      <c r="A76" s="15" t="s">
        <v>71</v>
      </c>
      <c r="B76" s="16">
        <v>4010</v>
      </c>
      <c r="C76" s="14">
        <v>610</v>
      </c>
      <c r="D76" s="14"/>
      <c r="E76" s="17"/>
      <c r="F76" s="17"/>
      <c r="G76" s="17"/>
      <c r="H76" s="18" t="s">
        <v>24</v>
      </c>
    </row>
  </sheetData>
  <mergeCells count="7">
    <mergeCell ref="A1:H1"/>
    <mergeCell ref="A3:H3"/>
    <mergeCell ref="A5:A6"/>
    <mergeCell ref="B5:B6"/>
    <mergeCell ref="C5:C6"/>
    <mergeCell ref="D5:D6"/>
    <mergeCell ref="E5:H5"/>
  </mergeCells>
  <pageMargins left="0.82677165354330717" right="0.23622047244094491" top="0.35433070866141736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BL66"/>
  <sheetViews>
    <sheetView view="pageBreakPreview" topLeftCell="A16" zoomScale="60" zoomScaleNormal="100" workbookViewId="0">
      <selection activeCell="E19" sqref="E19:G19"/>
    </sheetView>
  </sheetViews>
  <sheetFormatPr defaultColWidth="11.5703125" defaultRowHeight="15.75" x14ac:dyDescent="0.25"/>
  <cols>
    <col min="1" max="1" width="37" style="11" customWidth="1"/>
    <col min="2" max="2" width="7.42578125" style="11" customWidth="1"/>
    <col min="3" max="3" width="14.7109375" style="11" customWidth="1"/>
    <col min="4" max="4" width="7.7109375" style="11" customWidth="1"/>
    <col min="5" max="8" width="16" style="11" customWidth="1"/>
    <col min="9" max="64" width="11.5703125" style="11"/>
  </cols>
  <sheetData>
    <row r="1" spans="1:8" ht="15.2" customHeight="1" x14ac:dyDescent="0.25">
      <c r="A1" s="97" t="s">
        <v>72</v>
      </c>
      <c r="B1" s="97"/>
      <c r="C1" s="97"/>
      <c r="D1" s="97"/>
      <c r="E1" s="97"/>
      <c r="F1" s="97"/>
      <c r="G1" s="97"/>
      <c r="H1" s="97"/>
    </row>
    <row r="3" spans="1:8" ht="15.2" customHeight="1" x14ac:dyDescent="0.25">
      <c r="A3" s="96" t="s">
        <v>14</v>
      </c>
      <c r="B3" s="96" t="s">
        <v>15</v>
      </c>
      <c r="C3" s="96" t="s">
        <v>16</v>
      </c>
      <c r="D3" s="96" t="s">
        <v>17</v>
      </c>
      <c r="E3" s="96" t="s">
        <v>18</v>
      </c>
      <c r="F3" s="96"/>
      <c r="G3" s="96"/>
      <c r="H3" s="96"/>
    </row>
    <row r="4" spans="1:8" ht="63" x14ac:dyDescent="0.25">
      <c r="A4" s="96"/>
      <c r="B4" s="96"/>
      <c r="C4" s="96"/>
      <c r="D4" s="96"/>
      <c r="E4" s="13" t="s">
        <v>182</v>
      </c>
      <c r="F4" s="13" t="s">
        <v>183</v>
      </c>
      <c r="G4" s="13" t="s">
        <v>184</v>
      </c>
      <c r="H4" s="13" t="s">
        <v>22</v>
      </c>
    </row>
    <row r="5" spans="1:8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8" ht="31.5" x14ac:dyDescent="0.25">
      <c r="A6" s="15" t="s">
        <v>23</v>
      </c>
      <c r="B6" s="16">
        <v>1</v>
      </c>
      <c r="C6" s="14" t="s">
        <v>24</v>
      </c>
      <c r="D6" s="14" t="s">
        <v>24</v>
      </c>
      <c r="E6" s="17"/>
      <c r="F6" s="17"/>
      <c r="G6" s="17"/>
      <c r="H6" s="17"/>
    </row>
    <row r="7" spans="1:8" ht="31.5" x14ac:dyDescent="0.25">
      <c r="A7" s="15" t="s">
        <v>25</v>
      </c>
      <c r="B7" s="16">
        <v>2</v>
      </c>
      <c r="C7" s="14" t="s">
        <v>24</v>
      </c>
      <c r="D7" s="14" t="s">
        <v>24</v>
      </c>
      <c r="E7" s="17"/>
      <c r="F7" s="17"/>
      <c r="G7" s="17"/>
      <c r="H7" s="17">
        <f>H6+H8-H30</f>
        <v>0</v>
      </c>
    </row>
    <row r="8" spans="1:8" x14ac:dyDescent="0.25">
      <c r="A8" s="15" t="s">
        <v>26</v>
      </c>
      <c r="B8" s="16">
        <v>1000</v>
      </c>
      <c r="C8" s="14"/>
      <c r="D8" s="14"/>
      <c r="E8" s="17">
        <f>E9+E12+E15+E18+E21+E25+E28</f>
        <v>8396604</v>
      </c>
      <c r="F8" s="17">
        <f>F9+F12+F15+F18+F21+F25+F28</f>
        <v>9076706</v>
      </c>
      <c r="G8" s="17">
        <f>G9+G12+G15+G18+G21+G25+G28</f>
        <v>9561066</v>
      </c>
      <c r="H8" s="17">
        <f>H9+H12+H15+H18+H21+H25+H28</f>
        <v>0</v>
      </c>
    </row>
    <row r="9" spans="1:8" ht="31.5" x14ac:dyDescent="0.25">
      <c r="A9" s="15" t="s">
        <v>27</v>
      </c>
      <c r="B9" s="16">
        <v>1100</v>
      </c>
      <c r="C9" s="14">
        <v>120</v>
      </c>
      <c r="D9" s="14"/>
      <c r="E9" s="17">
        <f>SUM(E10:E11)</f>
        <v>0</v>
      </c>
      <c r="F9" s="17">
        <f>SUM(F10:F11)</f>
        <v>0</v>
      </c>
      <c r="G9" s="17">
        <f>SUM(G10:G11)</f>
        <v>0</v>
      </c>
      <c r="H9" s="17">
        <f>SUM(H10:H11)</f>
        <v>0</v>
      </c>
    </row>
    <row r="10" spans="1:8" x14ac:dyDescent="0.25">
      <c r="A10" s="15"/>
      <c r="B10" s="16">
        <v>1110</v>
      </c>
      <c r="C10" s="14"/>
      <c r="D10" s="14"/>
      <c r="E10" s="17"/>
      <c r="F10" s="17"/>
      <c r="G10" s="17"/>
      <c r="H10" s="17"/>
    </row>
    <row r="11" spans="1:8" x14ac:dyDescent="0.25">
      <c r="A11" s="15"/>
      <c r="B11" s="16">
        <v>1120</v>
      </c>
      <c r="C11" s="14"/>
      <c r="D11" s="14"/>
      <c r="E11" s="17"/>
      <c r="F11" s="17"/>
      <c r="G11" s="17"/>
      <c r="H11" s="17"/>
    </row>
    <row r="12" spans="1:8" ht="47.25" x14ac:dyDescent="0.25">
      <c r="A12" s="15" t="s">
        <v>28</v>
      </c>
      <c r="B12" s="16">
        <v>1200</v>
      </c>
      <c r="C12" s="14">
        <v>130</v>
      </c>
      <c r="D12" s="14"/>
      <c r="E12" s="17">
        <f>SUM(E13:E14)</f>
        <v>0</v>
      </c>
      <c r="F12" s="17">
        <f>SUM(F13:F14)</f>
        <v>0</v>
      </c>
      <c r="G12" s="17">
        <f>SUM(G13:G14)</f>
        <v>0</v>
      </c>
      <c r="H12" s="17">
        <f>SUM(H13:H14)</f>
        <v>0</v>
      </c>
    </row>
    <row r="13" spans="1:8" ht="78.75" x14ac:dyDescent="0.25">
      <c r="A13" s="15" t="s">
        <v>29</v>
      </c>
      <c r="B13" s="16">
        <v>1210</v>
      </c>
      <c r="C13" s="14">
        <v>130</v>
      </c>
      <c r="D13" s="14"/>
      <c r="E13" s="17"/>
      <c r="F13" s="17"/>
      <c r="G13" s="17"/>
      <c r="H13" s="17"/>
    </row>
    <row r="14" spans="1:8" x14ac:dyDescent="0.25">
      <c r="A14" s="15"/>
      <c r="B14" s="16">
        <v>1220</v>
      </c>
      <c r="C14" s="14">
        <v>130</v>
      </c>
      <c r="D14" s="14"/>
      <c r="E14" s="17"/>
      <c r="F14" s="17"/>
      <c r="G14" s="17"/>
      <c r="H14" s="17"/>
    </row>
    <row r="15" spans="1:8" ht="47.25" x14ac:dyDescent="0.25">
      <c r="A15" s="15" t="s">
        <v>30</v>
      </c>
      <c r="B15" s="16">
        <v>1300</v>
      </c>
      <c r="C15" s="14">
        <v>140</v>
      </c>
      <c r="D15" s="14"/>
      <c r="E15" s="17">
        <f>SUM(E16:E17)</f>
        <v>0</v>
      </c>
      <c r="F15" s="17">
        <f>SUM(F16:F17)</f>
        <v>0</v>
      </c>
      <c r="G15" s="17">
        <f>SUM(G16:G17)</f>
        <v>0</v>
      </c>
      <c r="H15" s="17">
        <f>SUM(H16:H17)</f>
        <v>0</v>
      </c>
    </row>
    <row r="16" spans="1:8" x14ac:dyDescent="0.25">
      <c r="A16" s="15"/>
      <c r="B16" s="16">
        <v>1310</v>
      </c>
      <c r="C16" s="14">
        <v>140</v>
      </c>
      <c r="D16" s="14"/>
      <c r="E16" s="17"/>
      <c r="F16" s="17"/>
      <c r="G16" s="17"/>
      <c r="H16" s="17"/>
    </row>
    <row r="17" spans="1:10" x14ac:dyDescent="0.25">
      <c r="A17" s="15"/>
      <c r="B17" s="16">
        <v>1320</v>
      </c>
      <c r="C17" s="14">
        <v>140</v>
      </c>
      <c r="D17" s="14"/>
      <c r="E17" s="17"/>
      <c r="F17" s="17"/>
      <c r="G17" s="17"/>
      <c r="H17" s="17"/>
    </row>
    <row r="18" spans="1:10" ht="31.5" x14ac:dyDescent="0.25">
      <c r="A18" s="15" t="s">
        <v>31</v>
      </c>
      <c r="B18" s="16">
        <v>1400</v>
      </c>
      <c r="C18" s="14">
        <v>150</v>
      </c>
      <c r="D18" s="14"/>
      <c r="E18" s="17">
        <f>SUM(E19:E20)</f>
        <v>8396604</v>
      </c>
      <c r="F18" s="17">
        <f>SUM(F19:F20)</f>
        <v>9076706</v>
      </c>
      <c r="G18" s="17">
        <f>SUM(G19:G20)</f>
        <v>9561066</v>
      </c>
      <c r="H18" s="17">
        <f>SUM(H19:H20)</f>
        <v>0</v>
      </c>
    </row>
    <row r="19" spans="1:10" x14ac:dyDescent="0.25">
      <c r="A19" s="15" t="s">
        <v>33</v>
      </c>
      <c r="B19" s="16">
        <v>1410</v>
      </c>
      <c r="C19" s="14">
        <v>150</v>
      </c>
      <c r="D19" s="14">
        <v>152</v>
      </c>
      <c r="E19" s="31">
        <v>8396604</v>
      </c>
      <c r="F19" s="31">
        <v>9076706</v>
      </c>
      <c r="G19" s="31">
        <v>9561066</v>
      </c>
      <c r="H19" s="17"/>
    </row>
    <row r="20" spans="1:10" x14ac:dyDescent="0.25">
      <c r="A20" s="15"/>
      <c r="B20" s="16">
        <v>1420</v>
      </c>
      <c r="C20" s="14">
        <v>150</v>
      </c>
      <c r="D20" s="14"/>
      <c r="E20" s="17"/>
      <c r="F20" s="17"/>
      <c r="G20" s="17"/>
      <c r="H20" s="17"/>
    </row>
    <row r="21" spans="1:10" x14ac:dyDescent="0.25">
      <c r="A21" s="42" t="s">
        <v>32</v>
      </c>
      <c r="B21" s="45">
        <v>1500</v>
      </c>
      <c r="C21" s="43">
        <v>180</v>
      </c>
      <c r="D21" s="43"/>
      <c r="E21" s="31">
        <f>SUM(E22:E24)</f>
        <v>0</v>
      </c>
      <c r="F21" s="31">
        <f>SUM(F22:F24)</f>
        <v>0</v>
      </c>
      <c r="G21" s="31">
        <f>SUM(G22:G24)</f>
        <v>0</v>
      </c>
      <c r="H21" s="31">
        <f>SUM(H22:H24)</f>
        <v>0</v>
      </c>
      <c r="I21" s="32"/>
      <c r="J21" s="32"/>
    </row>
    <row r="22" spans="1:10" x14ac:dyDescent="0.25">
      <c r="A22" s="42" t="s">
        <v>33</v>
      </c>
      <c r="B22" s="45">
        <v>1510</v>
      </c>
      <c r="C22" s="43">
        <v>180</v>
      </c>
      <c r="D22" s="43"/>
      <c r="E22" s="31"/>
      <c r="F22" s="31"/>
      <c r="G22" s="31"/>
      <c r="H22" s="31"/>
      <c r="I22" s="32"/>
      <c r="J22" s="32"/>
    </row>
    <row r="23" spans="1:10" ht="31.5" x14ac:dyDescent="0.25">
      <c r="A23" s="15" t="s">
        <v>34</v>
      </c>
      <c r="B23" s="16">
        <v>1520</v>
      </c>
      <c r="C23" s="14">
        <v>180</v>
      </c>
      <c r="D23" s="14"/>
      <c r="H23" s="17"/>
    </row>
    <row r="24" spans="1:10" x14ac:dyDescent="0.25">
      <c r="A24" s="26"/>
      <c r="B24" s="27">
        <v>1530</v>
      </c>
      <c r="C24" s="28">
        <v>180</v>
      </c>
      <c r="D24" s="28"/>
      <c r="E24" s="29"/>
      <c r="F24" s="29"/>
      <c r="G24" s="29"/>
      <c r="H24" s="17"/>
    </row>
    <row r="25" spans="1:10" ht="31.5" x14ac:dyDescent="0.25">
      <c r="A25" s="15" t="s">
        <v>35</v>
      </c>
      <c r="B25" s="16">
        <v>1900</v>
      </c>
      <c r="C25" s="14"/>
      <c r="D25" s="14"/>
      <c r="E25" s="17">
        <f>SUM(E26:E27)</f>
        <v>0</v>
      </c>
      <c r="F25" s="17">
        <f>SUM(F26:F27)</f>
        <v>0</v>
      </c>
      <c r="G25" s="17">
        <f>SUM(G26:G27)</f>
        <v>0</v>
      </c>
      <c r="H25" s="17">
        <f>SUM(H26:H27)</f>
        <v>0</v>
      </c>
    </row>
    <row r="26" spans="1:10" x14ac:dyDescent="0.25">
      <c r="A26" s="15"/>
      <c r="B26" s="16">
        <v>1910</v>
      </c>
      <c r="C26" s="14"/>
      <c r="D26" s="14"/>
      <c r="E26" s="17"/>
      <c r="F26" s="17"/>
      <c r="G26" s="17"/>
      <c r="H26" s="17"/>
    </row>
    <row r="27" spans="1:10" x14ac:dyDescent="0.25">
      <c r="A27" s="15"/>
      <c r="B27" s="16">
        <v>1920</v>
      </c>
      <c r="C27" s="14"/>
      <c r="D27" s="14"/>
      <c r="E27" s="17"/>
      <c r="F27" s="17"/>
      <c r="G27" s="17"/>
      <c r="H27" s="17"/>
    </row>
    <row r="28" spans="1:10" x14ac:dyDescent="0.25">
      <c r="A28" s="15" t="s">
        <v>36</v>
      </c>
      <c r="B28" s="16">
        <v>1980</v>
      </c>
      <c r="C28" s="14" t="s">
        <v>24</v>
      </c>
      <c r="D28" s="14"/>
      <c r="E28" s="17"/>
      <c r="F28" s="17"/>
      <c r="G28" s="17"/>
      <c r="H28" s="17"/>
    </row>
    <row r="29" spans="1:10" ht="63" x14ac:dyDescent="0.25">
      <c r="A29" s="15" t="s">
        <v>37</v>
      </c>
      <c r="B29" s="16">
        <v>1981</v>
      </c>
      <c r="C29" s="14">
        <v>510</v>
      </c>
      <c r="D29" s="14"/>
      <c r="E29" s="17"/>
      <c r="F29" s="17"/>
      <c r="G29" s="17"/>
      <c r="H29" s="18" t="s">
        <v>24</v>
      </c>
    </row>
    <row r="30" spans="1:10" x14ac:dyDescent="0.25">
      <c r="A30" s="15" t="s">
        <v>38</v>
      </c>
      <c r="B30" s="16">
        <v>2000</v>
      </c>
      <c r="C30" s="14" t="s">
        <v>24</v>
      </c>
      <c r="D30" s="14"/>
      <c r="E30" s="17">
        <f>E31+E39+E45+E49+E51+E53</f>
        <v>8396604</v>
      </c>
      <c r="F30" s="17">
        <f>F31+F39+F45+F49+F51+F53</f>
        <v>9076706</v>
      </c>
      <c r="G30" s="17">
        <f>G31+G39+G45+G49+G51+G53</f>
        <v>9561066</v>
      </c>
      <c r="H30" s="17">
        <f>H53</f>
        <v>0</v>
      </c>
    </row>
    <row r="31" spans="1:10" ht="31.5" x14ac:dyDescent="0.25">
      <c r="A31" s="15" t="s">
        <v>39</v>
      </c>
      <c r="B31" s="16">
        <v>2100</v>
      </c>
      <c r="C31" s="14" t="s">
        <v>24</v>
      </c>
      <c r="D31" s="14"/>
      <c r="E31" s="17">
        <f>SUM(E33:E36)</f>
        <v>2499840</v>
      </c>
      <c r="F31" s="17">
        <f>SUM(F33:F36)</f>
        <v>2968560</v>
      </c>
      <c r="G31" s="17">
        <f>SUM(G33:G36)</f>
        <v>3202920</v>
      </c>
      <c r="H31" s="18" t="s">
        <v>24</v>
      </c>
    </row>
    <row r="32" spans="1:10" x14ac:dyDescent="0.25">
      <c r="A32" s="15" t="s">
        <v>40</v>
      </c>
      <c r="B32" s="16">
        <v>2110</v>
      </c>
      <c r="C32" s="14">
        <v>111</v>
      </c>
      <c r="D32" s="14"/>
      <c r="E32" s="17">
        <f>E33</f>
        <v>1920000</v>
      </c>
      <c r="F32" s="17">
        <f>F33</f>
        <v>2280000</v>
      </c>
      <c r="G32" s="17">
        <f>G33</f>
        <v>2460000</v>
      </c>
      <c r="H32" s="18"/>
    </row>
    <row r="33" spans="1:12" x14ac:dyDescent="0.25">
      <c r="A33" s="11" t="s">
        <v>179</v>
      </c>
      <c r="B33" s="16"/>
      <c r="C33" s="14">
        <v>111</v>
      </c>
      <c r="D33" s="14">
        <v>211</v>
      </c>
      <c r="E33" s="17">
        <v>1920000</v>
      </c>
      <c r="F33" s="17">
        <v>2280000</v>
      </c>
      <c r="G33" s="17">
        <v>2460000</v>
      </c>
      <c r="H33" s="18" t="s">
        <v>24</v>
      </c>
      <c r="I33" s="11">
        <v>2499840</v>
      </c>
      <c r="J33" s="11">
        <v>1920000</v>
      </c>
      <c r="K33" s="11">
        <f>J33*30.2%</f>
        <v>579840</v>
      </c>
      <c r="L33" s="11">
        <f>J33+K33</f>
        <v>2499840</v>
      </c>
    </row>
    <row r="34" spans="1:12" ht="47.25" x14ac:dyDescent="0.25">
      <c r="A34" s="15" t="s">
        <v>41</v>
      </c>
      <c r="B34" s="16">
        <v>2120</v>
      </c>
      <c r="C34" s="14">
        <v>112</v>
      </c>
      <c r="D34" s="14"/>
      <c r="E34" s="17"/>
      <c r="F34" s="17"/>
      <c r="G34" s="17"/>
      <c r="H34" s="18" t="s">
        <v>24</v>
      </c>
      <c r="I34" s="11">
        <v>2968560</v>
      </c>
      <c r="J34" s="11">
        <v>2280000</v>
      </c>
      <c r="K34" s="11">
        <f>J34*30.2%</f>
        <v>688560</v>
      </c>
      <c r="L34" s="11">
        <f>J34+K34</f>
        <v>2968560</v>
      </c>
    </row>
    <row r="35" spans="1:12" ht="63" x14ac:dyDescent="0.25">
      <c r="A35" s="15" t="s">
        <v>42</v>
      </c>
      <c r="B35" s="16">
        <v>2130</v>
      </c>
      <c r="C35" s="14">
        <v>113</v>
      </c>
      <c r="D35" s="14"/>
      <c r="E35" s="17"/>
      <c r="F35" s="17"/>
      <c r="G35" s="17"/>
      <c r="H35" s="18" t="s">
        <v>24</v>
      </c>
      <c r="I35" s="11">
        <v>3202920</v>
      </c>
      <c r="J35" s="11">
        <v>2460000</v>
      </c>
      <c r="K35" s="11">
        <f>J35*30.2%</f>
        <v>742920</v>
      </c>
      <c r="L35" s="11">
        <f>J35+K35</f>
        <v>3202920</v>
      </c>
    </row>
    <row r="36" spans="1:12" ht="94.5" x14ac:dyDescent="0.25">
      <c r="A36" s="15" t="s">
        <v>43</v>
      </c>
      <c r="B36" s="16">
        <v>2140</v>
      </c>
      <c r="C36" s="14">
        <v>119</v>
      </c>
      <c r="D36" s="14"/>
      <c r="E36" s="17">
        <f>SUM(E37:E38)</f>
        <v>579840</v>
      </c>
      <c r="F36" s="17">
        <f>SUM(F37:F38)</f>
        <v>688560</v>
      </c>
      <c r="G36" s="17">
        <f>SUM(G37:G38)</f>
        <v>742920</v>
      </c>
      <c r="H36" s="18" t="s">
        <v>24</v>
      </c>
      <c r="L36" s="11">
        <f>I35-L35</f>
        <v>0</v>
      </c>
    </row>
    <row r="37" spans="1:12" x14ac:dyDescent="0.25">
      <c r="A37" s="15" t="s">
        <v>44</v>
      </c>
      <c r="B37" s="16">
        <v>2141</v>
      </c>
      <c r="C37" s="14">
        <v>119</v>
      </c>
      <c r="D37" s="14">
        <v>213</v>
      </c>
      <c r="E37" s="17">
        <v>579840</v>
      </c>
      <c r="F37" s="17">
        <v>688560</v>
      </c>
      <c r="G37" s="17">
        <v>742920</v>
      </c>
      <c r="H37" s="18" t="s">
        <v>24</v>
      </c>
    </row>
    <row r="38" spans="1:12" x14ac:dyDescent="0.25">
      <c r="A38" s="15" t="s">
        <v>45</v>
      </c>
      <c r="B38" s="16">
        <v>2142</v>
      </c>
      <c r="C38" s="14">
        <v>119</v>
      </c>
      <c r="D38" s="14"/>
      <c r="E38" s="17"/>
      <c r="F38" s="17"/>
      <c r="G38" s="17"/>
      <c r="H38" s="18" t="s">
        <v>24</v>
      </c>
    </row>
    <row r="39" spans="1:12" ht="31.5" x14ac:dyDescent="0.25">
      <c r="A39" s="15" t="s">
        <v>46</v>
      </c>
      <c r="B39" s="16">
        <v>2200</v>
      </c>
      <c r="C39" s="14">
        <v>300</v>
      </c>
      <c r="D39" s="14"/>
      <c r="E39" s="17">
        <f>E40+E42+E43+E44</f>
        <v>5896764</v>
      </c>
      <c r="F39" s="17">
        <f>F40+F42+F43+F44</f>
        <v>6108146</v>
      </c>
      <c r="G39" s="17">
        <f>G40+G42+G43+G44</f>
        <v>6358146</v>
      </c>
      <c r="H39" s="18" t="s">
        <v>24</v>
      </c>
    </row>
    <row r="40" spans="1:12" ht="47.25" x14ac:dyDescent="0.25">
      <c r="A40" s="15" t="s">
        <v>47</v>
      </c>
      <c r="B40" s="16">
        <v>2210</v>
      </c>
      <c r="C40" s="14">
        <v>320</v>
      </c>
      <c r="D40" s="14"/>
      <c r="E40" s="17"/>
      <c r="F40" s="17"/>
      <c r="G40" s="17"/>
      <c r="H40" s="18" t="s">
        <v>24</v>
      </c>
    </row>
    <row r="41" spans="1:12" ht="63" x14ac:dyDescent="0.25">
      <c r="A41" s="15" t="s">
        <v>48</v>
      </c>
      <c r="B41" s="16">
        <v>2211</v>
      </c>
      <c r="C41" s="14">
        <v>321</v>
      </c>
      <c r="D41" s="14"/>
      <c r="E41" s="17"/>
      <c r="F41" s="17"/>
      <c r="G41" s="17"/>
      <c r="H41" s="18" t="s">
        <v>24</v>
      </c>
    </row>
    <row r="42" spans="1:12" ht="78.75" x14ac:dyDescent="0.25">
      <c r="A42" s="15" t="s">
        <v>49</v>
      </c>
      <c r="B42" s="16">
        <v>2220</v>
      </c>
      <c r="C42" s="14">
        <v>340</v>
      </c>
      <c r="D42" s="14">
        <v>296</v>
      </c>
      <c r="E42" s="17">
        <v>5896764</v>
      </c>
      <c r="F42" s="17">
        <v>6108146</v>
      </c>
      <c r="G42" s="17">
        <v>6358146</v>
      </c>
      <c r="H42" s="18" t="s">
        <v>24</v>
      </c>
    </row>
    <row r="43" spans="1:12" ht="110.25" x14ac:dyDescent="0.25">
      <c r="A43" s="15" t="s">
        <v>50</v>
      </c>
      <c r="B43" s="16">
        <v>2230</v>
      </c>
      <c r="C43" s="14">
        <v>350</v>
      </c>
      <c r="D43" s="14"/>
      <c r="E43" s="17"/>
      <c r="F43" s="17"/>
      <c r="G43" s="17"/>
      <c r="H43" s="18" t="s">
        <v>24</v>
      </c>
    </row>
    <row r="44" spans="1:12" ht="47.25" x14ac:dyDescent="0.25">
      <c r="A44" s="15" t="s">
        <v>51</v>
      </c>
      <c r="B44" s="16">
        <v>2240</v>
      </c>
      <c r="C44" s="14">
        <v>360</v>
      </c>
      <c r="D44" s="14"/>
      <c r="E44" s="17"/>
      <c r="F44" s="17"/>
      <c r="G44" s="17"/>
      <c r="H44" s="18" t="s">
        <v>24</v>
      </c>
    </row>
    <row r="45" spans="1:12" ht="31.5" x14ac:dyDescent="0.25">
      <c r="A45" s="15" t="s">
        <v>52</v>
      </c>
      <c r="B45" s="16">
        <v>2300</v>
      </c>
      <c r="C45" s="14">
        <v>850</v>
      </c>
      <c r="D45" s="14"/>
      <c r="E45" s="17">
        <f>SUM(E46:E48)</f>
        <v>0</v>
      </c>
      <c r="F45" s="17">
        <f>SUM(F46:F48)</f>
        <v>0</v>
      </c>
      <c r="G45" s="17">
        <f>SUM(G46:G48)</f>
        <v>0</v>
      </c>
      <c r="H45" s="18" t="s">
        <v>24</v>
      </c>
    </row>
    <row r="46" spans="1:12" ht="31.5" x14ac:dyDescent="0.25">
      <c r="A46" s="15" t="s">
        <v>53</v>
      </c>
      <c r="B46" s="16">
        <v>2310</v>
      </c>
      <c r="C46" s="14">
        <v>851</v>
      </c>
      <c r="D46" s="14"/>
      <c r="E46" s="17"/>
      <c r="F46" s="17"/>
      <c r="G46" s="17"/>
      <c r="H46" s="18" t="s">
        <v>24</v>
      </c>
    </row>
    <row r="47" spans="1:12" ht="78.75" x14ac:dyDescent="0.25">
      <c r="A47" s="15" t="s">
        <v>54</v>
      </c>
      <c r="B47" s="16">
        <v>2320</v>
      </c>
      <c r="C47" s="14">
        <v>852</v>
      </c>
      <c r="D47" s="14"/>
      <c r="E47" s="17"/>
      <c r="F47" s="17"/>
      <c r="G47" s="17"/>
      <c r="H47" s="18" t="s">
        <v>24</v>
      </c>
    </row>
    <row r="48" spans="1:12" ht="47.25" x14ac:dyDescent="0.25">
      <c r="A48" s="15" t="s">
        <v>55</v>
      </c>
      <c r="B48" s="16">
        <v>2330</v>
      </c>
      <c r="C48" s="14">
        <v>853</v>
      </c>
      <c r="D48" s="14"/>
      <c r="E48" s="17"/>
      <c r="F48" s="17"/>
      <c r="G48" s="17"/>
      <c r="H48" s="18" t="s">
        <v>24</v>
      </c>
    </row>
    <row r="49" spans="1:8" ht="47.25" x14ac:dyDescent="0.25">
      <c r="A49" s="15" t="s">
        <v>56</v>
      </c>
      <c r="B49" s="16">
        <v>2400</v>
      </c>
      <c r="C49" s="14" t="s">
        <v>24</v>
      </c>
      <c r="D49" s="14"/>
      <c r="E49" s="17"/>
      <c r="F49" s="17"/>
      <c r="G49" s="17"/>
      <c r="H49" s="18" t="s">
        <v>24</v>
      </c>
    </row>
    <row r="50" spans="1:8" ht="31.5" x14ac:dyDescent="0.25">
      <c r="A50" s="15" t="s">
        <v>57</v>
      </c>
      <c r="B50" s="16">
        <v>2410</v>
      </c>
      <c r="C50" s="14">
        <v>810</v>
      </c>
      <c r="D50" s="14"/>
      <c r="E50" s="17"/>
      <c r="F50" s="17"/>
      <c r="G50" s="17"/>
      <c r="H50" s="18" t="s">
        <v>24</v>
      </c>
    </row>
    <row r="51" spans="1:8" ht="31.5" x14ac:dyDescent="0.25">
      <c r="A51" s="15" t="s">
        <v>58</v>
      </c>
      <c r="B51" s="16">
        <v>2500</v>
      </c>
      <c r="C51" s="14" t="s">
        <v>24</v>
      </c>
      <c r="D51" s="14"/>
      <c r="E51" s="17"/>
      <c r="F51" s="17"/>
      <c r="G51" s="17"/>
      <c r="H51" s="18" t="s">
        <v>24</v>
      </c>
    </row>
    <row r="52" spans="1:8" ht="78.75" x14ac:dyDescent="0.25">
      <c r="A52" s="15" t="s">
        <v>59</v>
      </c>
      <c r="B52" s="16">
        <v>2520</v>
      </c>
      <c r="C52" s="14">
        <v>831</v>
      </c>
      <c r="D52" s="14"/>
      <c r="E52" s="17"/>
      <c r="F52" s="17"/>
      <c r="G52" s="17"/>
      <c r="H52" s="18" t="s">
        <v>24</v>
      </c>
    </row>
    <row r="53" spans="1:8" ht="31.5" x14ac:dyDescent="0.25">
      <c r="A53" s="15" t="s">
        <v>60</v>
      </c>
      <c r="B53" s="16">
        <v>2600</v>
      </c>
      <c r="C53" s="14" t="s">
        <v>24</v>
      </c>
      <c r="D53" s="14"/>
      <c r="E53" s="17">
        <f>E54+E55+E58</f>
        <v>0</v>
      </c>
      <c r="F53" s="17">
        <f>F54+F55+F58</f>
        <v>0</v>
      </c>
      <c r="G53" s="17">
        <f>G54+G55+G58</f>
        <v>0</v>
      </c>
      <c r="H53" s="17">
        <f>H54+H55+H58</f>
        <v>0</v>
      </c>
    </row>
    <row r="54" spans="1:8" ht="47.25" x14ac:dyDescent="0.25">
      <c r="A54" s="15" t="s">
        <v>61</v>
      </c>
      <c r="B54" s="16">
        <v>2630</v>
      </c>
      <c r="C54" s="14">
        <v>243</v>
      </c>
      <c r="D54" s="14"/>
      <c r="E54" s="17"/>
      <c r="F54" s="17"/>
      <c r="G54" s="17"/>
      <c r="H54" s="17"/>
    </row>
    <row r="55" spans="1:8" ht="31.5" x14ac:dyDescent="0.25">
      <c r="A55" s="15" t="s">
        <v>62</v>
      </c>
      <c r="B55" s="16">
        <v>2640</v>
      </c>
      <c r="C55" s="14">
        <v>244</v>
      </c>
      <c r="D55" s="14"/>
      <c r="E55" s="17"/>
      <c r="F55" s="17"/>
      <c r="G55" s="17"/>
      <c r="H55" s="17"/>
    </row>
    <row r="56" spans="1:8" x14ac:dyDescent="0.25">
      <c r="A56" s="15" t="s">
        <v>129</v>
      </c>
      <c r="B56" s="16">
        <v>2641</v>
      </c>
      <c r="C56" s="14">
        <v>244</v>
      </c>
      <c r="D56" s="14">
        <v>310</v>
      </c>
      <c r="E56" s="17"/>
      <c r="F56" s="17"/>
      <c r="G56" s="17"/>
      <c r="H56" s="17"/>
    </row>
    <row r="57" spans="1:8" x14ac:dyDescent="0.25">
      <c r="A57" s="15"/>
      <c r="B57" s="16">
        <v>2642</v>
      </c>
      <c r="C57" s="14">
        <v>244</v>
      </c>
      <c r="D57" s="14"/>
      <c r="E57" s="17"/>
      <c r="F57" s="17"/>
      <c r="G57" s="17"/>
      <c r="H57" s="17"/>
    </row>
    <row r="58" spans="1:8" ht="47.25" x14ac:dyDescent="0.25">
      <c r="A58" s="15" t="s">
        <v>63</v>
      </c>
      <c r="B58" s="16">
        <v>2650</v>
      </c>
      <c r="C58" s="14">
        <v>400</v>
      </c>
      <c r="D58" s="14"/>
      <c r="E58" s="17">
        <f>SUM(E59:E60)</f>
        <v>0</v>
      </c>
      <c r="F58" s="17">
        <f>SUM(F59:F60)</f>
        <v>0</v>
      </c>
      <c r="G58" s="17">
        <f>SUM(G59:G60)</f>
        <v>0</v>
      </c>
      <c r="H58" s="17">
        <f>SUM(H59:H60)</f>
        <v>0</v>
      </c>
    </row>
    <row r="59" spans="1:8" ht="47.25" x14ac:dyDescent="0.25">
      <c r="A59" s="15" t="s">
        <v>64</v>
      </c>
      <c r="B59" s="16">
        <v>2651</v>
      </c>
      <c r="C59" s="14">
        <v>406</v>
      </c>
      <c r="D59" s="14"/>
      <c r="E59" s="17"/>
      <c r="F59" s="17"/>
      <c r="G59" s="17"/>
      <c r="H59" s="17"/>
    </row>
    <row r="60" spans="1:8" ht="47.25" x14ac:dyDescent="0.25">
      <c r="A60" s="15" t="s">
        <v>65</v>
      </c>
      <c r="B60" s="16">
        <v>2652</v>
      </c>
      <c r="C60" s="14">
        <v>407</v>
      </c>
      <c r="D60" s="14"/>
      <c r="E60" s="17"/>
      <c r="F60" s="17"/>
      <c r="G60" s="17"/>
      <c r="H60" s="17"/>
    </row>
    <row r="61" spans="1:8" ht="31.5" x14ac:dyDescent="0.25">
      <c r="A61" s="15" t="s">
        <v>66</v>
      </c>
      <c r="B61" s="16">
        <v>3000</v>
      </c>
      <c r="C61" s="14">
        <v>100</v>
      </c>
      <c r="D61" s="14"/>
      <c r="E61" s="17">
        <f>SUM(E62:E64)</f>
        <v>0</v>
      </c>
      <c r="F61" s="17">
        <f>SUM(F62:F64)</f>
        <v>0</v>
      </c>
      <c r="G61" s="17">
        <f>SUM(G62:G64)</f>
        <v>0</v>
      </c>
      <c r="H61" s="18" t="s">
        <v>24</v>
      </c>
    </row>
    <row r="62" spans="1:8" x14ac:dyDescent="0.25">
      <c r="A62" s="15" t="s">
        <v>67</v>
      </c>
      <c r="B62" s="16">
        <v>3010</v>
      </c>
      <c r="C62" s="14"/>
      <c r="D62" s="14"/>
      <c r="E62" s="17"/>
      <c r="F62" s="17"/>
      <c r="G62" s="17"/>
      <c r="H62" s="18" t="s">
        <v>24</v>
      </c>
    </row>
    <row r="63" spans="1:8" x14ac:dyDescent="0.25">
      <c r="A63" s="15" t="s">
        <v>68</v>
      </c>
      <c r="B63" s="16">
        <v>3020</v>
      </c>
      <c r="C63" s="14"/>
      <c r="D63" s="14"/>
      <c r="E63" s="17"/>
      <c r="F63" s="17"/>
      <c r="G63" s="17"/>
      <c r="H63" s="18" t="s">
        <v>24</v>
      </c>
    </row>
    <row r="64" spans="1:8" ht="31.5" x14ac:dyDescent="0.25">
      <c r="A64" s="15" t="s">
        <v>69</v>
      </c>
      <c r="B64" s="16">
        <v>3030</v>
      </c>
      <c r="C64" s="14"/>
      <c r="D64" s="14"/>
      <c r="E64" s="17"/>
      <c r="F64" s="17"/>
      <c r="G64" s="17"/>
      <c r="H64" s="18" t="s">
        <v>24</v>
      </c>
    </row>
    <row r="65" spans="1:8" x14ac:dyDescent="0.25">
      <c r="A65" s="15" t="s">
        <v>70</v>
      </c>
      <c r="B65" s="16">
        <v>4000</v>
      </c>
      <c r="C65" s="14" t="s">
        <v>24</v>
      </c>
      <c r="D65" s="14"/>
      <c r="E65" s="17"/>
      <c r="F65" s="17"/>
      <c r="G65" s="17"/>
      <c r="H65" s="18" t="s">
        <v>24</v>
      </c>
    </row>
    <row r="66" spans="1:8" ht="31.5" x14ac:dyDescent="0.25">
      <c r="A66" s="15" t="s">
        <v>71</v>
      </c>
      <c r="B66" s="16">
        <v>4010</v>
      </c>
      <c r="C66" s="14">
        <v>610</v>
      </c>
      <c r="D66" s="14"/>
      <c r="E66" s="17"/>
      <c r="F66" s="17"/>
      <c r="G66" s="17"/>
      <c r="H66" s="18" t="s">
        <v>24</v>
      </c>
    </row>
  </sheetData>
  <mergeCells count="6">
    <mergeCell ref="A1:H1"/>
    <mergeCell ref="A3:A4"/>
    <mergeCell ref="B3:B4"/>
    <mergeCell ref="C3:C4"/>
    <mergeCell ref="D3:D4"/>
    <mergeCell ref="E3:H3"/>
  </mergeCells>
  <pageMargins left="0.78749999999999998" right="0.78749999999999998" top="0.78749999999999998" bottom="0.39374999999999999" header="0.51180555555555496" footer="0.5118055555555549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BL65"/>
  <sheetViews>
    <sheetView view="pageBreakPreview" topLeftCell="A61" zoomScale="60" zoomScaleNormal="100" workbookViewId="0">
      <selection sqref="A1:H1"/>
    </sheetView>
  </sheetViews>
  <sheetFormatPr defaultColWidth="11.5703125" defaultRowHeight="15.75" x14ac:dyDescent="0.25"/>
  <cols>
    <col min="1" max="1" width="37" style="11" customWidth="1"/>
    <col min="2" max="2" width="7.42578125" style="11" customWidth="1"/>
    <col min="3" max="3" width="14.7109375" style="11" customWidth="1"/>
    <col min="4" max="4" width="7.7109375" style="11" customWidth="1"/>
    <col min="5" max="8" width="16" style="11" customWidth="1"/>
    <col min="9" max="64" width="11.5703125" style="11"/>
  </cols>
  <sheetData>
    <row r="1" spans="1:8" ht="15.2" customHeight="1" x14ac:dyDescent="0.25">
      <c r="A1" s="97" t="s">
        <v>73</v>
      </c>
      <c r="B1" s="97"/>
      <c r="C1" s="97"/>
      <c r="D1" s="97"/>
      <c r="E1" s="97"/>
      <c r="F1" s="97"/>
      <c r="G1" s="97"/>
      <c r="H1" s="97"/>
    </row>
    <row r="3" spans="1:8" ht="15.2" customHeight="1" x14ac:dyDescent="0.25">
      <c r="A3" s="96" t="s">
        <v>14</v>
      </c>
      <c r="B3" s="96" t="s">
        <v>15</v>
      </c>
      <c r="C3" s="96" t="s">
        <v>16</v>
      </c>
      <c r="D3" s="96" t="s">
        <v>17</v>
      </c>
      <c r="E3" s="96" t="s">
        <v>18</v>
      </c>
      <c r="F3" s="96"/>
      <c r="G3" s="96"/>
      <c r="H3" s="96"/>
    </row>
    <row r="4" spans="1:8" ht="63" x14ac:dyDescent="0.25">
      <c r="A4" s="96"/>
      <c r="B4" s="96"/>
      <c r="C4" s="96"/>
      <c r="D4" s="96"/>
      <c r="E4" s="13" t="s">
        <v>19</v>
      </c>
      <c r="F4" s="13" t="s">
        <v>20</v>
      </c>
      <c r="G4" s="13" t="s">
        <v>21</v>
      </c>
      <c r="H4" s="13" t="s">
        <v>22</v>
      </c>
    </row>
    <row r="5" spans="1:8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8" ht="31.5" x14ac:dyDescent="0.25">
      <c r="A6" s="15" t="s">
        <v>23</v>
      </c>
      <c r="B6" s="16">
        <v>1</v>
      </c>
      <c r="C6" s="14" t="s">
        <v>24</v>
      </c>
      <c r="D6" s="14" t="s">
        <v>24</v>
      </c>
      <c r="E6" s="17"/>
      <c r="F6" s="17"/>
      <c r="G6" s="17"/>
      <c r="H6" s="17"/>
    </row>
    <row r="7" spans="1:8" ht="31.5" x14ac:dyDescent="0.25">
      <c r="A7" s="15" t="s">
        <v>25</v>
      </c>
      <c r="B7" s="16">
        <v>2</v>
      </c>
      <c r="C7" s="14" t="s">
        <v>24</v>
      </c>
      <c r="D7" s="14" t="s">
        <v>24</v>
      </c>
      <c r="E7" s="17">
        <f>E6+E8-E30+E60-E64</f>
        <v>0</v>
      </c>
      <c r="F7" s="17">
        <f>F6+F8-F30+F60-F64</f>
        <v>0</v>
      </c>
      <c r="G7" s="17">
        <f>G6+G8-G30+G60-G64</f>
        <v>0</v>
      </c>
      <c r="H7" s="17">
        <f>H6+H8-H30</f>
        <v>0</v>
      </c>
    </row>
    <row r="8" spans="1:8" x14ac:dyDescent="0.25">
      <c r="A8" s="15" t="s">
        <v>26</v>
      </c>
      <c r="B8" s="16">
        <v>1000</v>
      </c>
      <c r="C8" s="14"/>
      <c r="D8" s="14"/>
      <c r="E8" s="17">
        <f>E9+E12+E15+E18+E21+E25+E28</f>
        <v>0</v>
      </c>
      <c r="F8" s="17">
        <f>F9+F12+F15+F18+F21+F25+F28</f>
        <v>0</v>
      </c>
      <c r="G8" s="17">
        <f>G9+G12+G15+G18+G21+G25+G28</f>
        <v>0</v>
      </c>
      <c r="H8" s="17">
        <f>H9+H12+H15+H18+H21+H25+H28</f>
        <v>0</v>
      </c>
    </row>
    <row r="9" spans="1:8" ht="31.5" x14ac:dyDescent="0.25">
      <c r="A9" s="15" t="s">
        <v>27</v>
      </c>
      <c r="B9" s="16">
        <v>1100</v>
      </c>
      <c r="C9" s="14">
        <v>120</v>
      </c>
      <c r="D9" s="14"/>
      <c r="E9" s="17">
        <f>SUM(E10:E11)</f>
        <v>0</v>
      </c>
      <c r="F9" s="17">
        <f>SUM(F10:F11)</f>
        <v>0</v>
      </c>
      <c r="G9" s="17">
        <f>SUM(G10:G11)</f>
        <v>0</v>
      </c>
      <c r="H9" s="17">
        <f>SUM(H10:H11)</f>
        <v>0</v>
      </c>
    </row>
    <row r="10" spans="1:8" x14ac:dyDescent="0.25">
      <c r="A10" s="15"/>
      <c r="B10" s="16">
        <v>1110</v>
      </c>
      <c r="C10" s="14"/>
      <c r="D10" s="14"/>
      <c r="E10" s="17"/>
      <c r="F10" s="17"/>
      <c r="G10" s="17"/>
      <c r="H10" s="17"/>
    </row>
    <row r="11" spans="1:8" x14ac:dyDescent="0.25">
      <c r="A11" s="15"/>
      <c r="B11" s="16">
        <v>1120</v>
      </c>
      <c r="C11" s="14"/>
      <c r="D11" s="14"/>
      <c r="E11" s="17"/>
      <c r="F11" s="17"/>
      <c r="G11" s="17"/>
      <c r="H11" s="17"/>
    </row>
    <row r="12" spans="1:8" ht="47.25" x14ac:dyDescent="0.25">
      <c r="A12" s="15" t="s">
        <v>28</v>
      </c>
      <c r="B12" s="16">
        <v>1200</v>
      </c>
      <c r="C12" s="14">
        <v>130</v>
      </c>
      <c r="D12" s="14"/>
      <c r="E12" s="17">
        <f>SUM(E13:E14)</f>
        <v>0</v>
      </c>
      <c r="F12" s="17">
        <f>SUM(F13:F14)</f>
        <v>0</v>
      </c>
      <c r="G12" s="17">
        <f>SUM(G13:G14)</f>
        <v>0</v>
      </c>
      <c r="H12" s="17">
        <f>SUM(H13:H14)</f>
        <v>0</v>
      </c>
    </row>
    <row r="13" spans="1:8" ht="78.75" x14ac:dyDescent="0.25">
      <c r="A13" s="15" t="s">
        <v>29</v>
      </c>
      <c r="B13" s="16">
        <v>1210</v>
      </c>
      <c r="C13" s="14">
        <v>130</v>
      </c>
      <c r="D13" s="14"/>
      <c r="E13" s="17"/>
      <c r="F13" s="17"/>
      <c r="G13" s="17"/>
      <c r="H13" s="17"/>
    </row>
    <row r="14" spans="1:8" x14ac:dyDescent="0.25">
      <c r="A14" s="15"/>
      <c r="B14" s="16">
        <v>1220</v>
      </c>
      <c r="C14" s="14">
        <v>130</v>
      </c>
      <c r="D14" s="14"/>
      <c r="E14" s="17"/>
      <c r="F14" s="17"/>
      <c r="G14" s="17"/>
      <c r="H14" s="17"/>
    </row>
    <row r="15" spans="1:8" ht="47.25" x14ac:dyDescent="0.25">
      <c r="A15" s="15" t="s">
        <v>30</v>
      </c>
      <c r="B15" s="16">
        <v>1300</v>
      </c>
      <c r="C15" s="14">
        <v>140</v>
      </c>
      <c r="D15" s="14"/>
      <c r="E15" s="17">
        <f>SUM(E16:E17)</f>
        <v>0</v>
      </c>
      <c r="F15" s="17">
        <f>SUM(F16:F17)</f>
        <v>0</v>
      </c>
      <c r="G15" s="17">
        <f>SUM(G16:G17)</f>
        <v>0</v>
      </c>
      <c r="H15" s="17">
        <f>SUM(H16:H17)</f>
        <v>0</v>
      </c>
    </row>
    <row r="16" spans="1:8" x14ac:dyDescent="0.25">
      <c r="A16" s="15"/>
      <c r="B16" s="16">
        <v>1310</v>
      </c>
      <c r="C16" s="14">
        <v>140</v>
      </c>
      <c r="D16" s="14"/>
      <c r="E16" s="17"/>
      <c r="F16" s="17"/>
      <c r="G16" s="17"/>
      <c r="H16" s="17"/>
    </row>
    <row r="17" spans="1:8" x14ac:dyDescent="0.25">
      <c r="A17" s="15"/>
      <c r="B17" s="16">
        <v>1320</v>
      </c>
      <c r="C17" s="14">
        <v>140</v>
      </c>
      <c r="D17" s="14"/>
      <c r="E17" s="17"/>
      <c r="F17" s="17"/>
      <c r="G17" s="17"/>
      <c r="H17" s="17"/>
    </row>
    <row r="18" spans="1:8" ht="31.5" x14ac:dyDescent="0.25">
      <c r="A18" s="15" t="s">
        <v>31</v>
      </c>
      <c r="B18" s="16">
        <v>1400</v>
      </c>
      <c r="C18" s="14">
        <v>150</v>
      </c>
      <c r="D18" s="14"/>
      <c r="E18" s="17">
        <f>SUM(E19:E20)</f>
        <v>0</v>
      </c>
      <c r="F18" s="17">
        <f>SUM(F19:F20)</f>
        <v>0</v>
      </c>
      <c r="G18" s="17">
        <f>SUM(G19:G20)</f>
        <v>0</v>
      </c>
      <c r="H18" s="17">
        <f>SUM(H19:H20)</f>
        <v>0</v>
      </c>
    </row>
    <row r="19" spans="1:8" x14ac:dyDescent="0.25">
      <c r="A19" s="15"/>
      <c r="B19" s="16">
        <v>1410</v>
      </c>
      <c r="C19" s="14">
        <v>150</v>
      </c>
      <c r="D19" s="14"/>
      <c r="E19" s="17"/>
      <c r="F19" s="17"/>
      <c r="G19" s="17"/>
      <c r="H19" s="17"/>
    </row>
    <row r="20" spans="1:8" x14ac:dyDescent="0.25">
      <c r="A20" s="15"/>
      <c r="B20" s="16">
        <v>1420</v>
      </c>
      <c r="C20" s="14">
        <v>150</v>
      </c>
      <c r="D20" s="14"/>
      <c r="E20" s="17"/>
      <c r="F20" s="17"/>
      <c r="G20" s="17"/>
      <c r="H20" s="17"/>
    </row>
    <row r="21" spans="1:8" x14ac:dyDescent="0.25">
      <c r="A21" s="15" t="s">
        <v>32</v>
      </c>
      <c r="B21" s="16">
        <v>1500</v>
      </c>
      <c r="C21" s="14">
        <v>180</v>
      </c>
      <c r="D21" s="14"/>
      <c r="E21" s="17">
        <f>SUM(E22:E24)</f>
        <v>0</v>
      </c>
      <c r="F21" s="17">
        <f>SUM(F22:F24)</f>
        <v>0</v>
      </c>
      <c r="G21" s="17">
        <f>SUM(G22:G24)</f>
        <v>0</v>
      </c>
      <c r="H21" s="17">
        <f>SUM(H22:H24)</f>
        <v>0</v>
      </c>
    </row>
    <row r="22" spans="1:8" x14ac:dyDescent="0.25">
      <c r="A22" s="15" t="s">
        <v>33</v>
      </c>
      <c r="B22" s="16">
        <v>1510</v>
      </c>
      <c r="C22" s="14">
        <v>180</v>
      </c>
      <c r="D22" s="14"/>
      <c r="E22" s="17"/>
      <c r="F22" s="17"/>
      <c r="G22" s="17"/>
      <c r="H22" s="17"/>
    </row>
    <row r="23" spans="1:8" ht="31.5" x14ac:dyDescent="0.25">
      <c r="A23" s="15" t="s">
        <v>34</v>
      </c>
      <c r="B23" s="16">
        <v>1520</v>
      </c>
      <c r="C23" s="14">
        <v>180</v>
      </c>
      <c r="D23" s="14"/>
      <c r="E23" s="17"/>
      <c r="F23" s="17"/>
      <c r="G23" s="17"/>
      <c r="H23" s="17"/>
    </row>
    <row r="24" spans="1:8" x14ac:dyDescent="0.25">
      <c r="A24" s="15"/>
      <c r="B24" s="16">
        <v>1530</v>
      </c>
      <c r="C24" s="14">
        <v>180</v>
      </c>
      <c r="D24" s="14"/>
      <c r="E24" s="17"/>
      <c r="F24" s="17"/>
      <c r="G24" s="17"/>
      <c r="H24" s="17"/>
    </row>
    <row r="25" spans="1:8" ht="31.5" x14ac:dyDescent="0.25">
      <c r="A25" s="15" t="s">
        <v>35</v>
      </c>
      <c r="B25" s="16">
        <v>1900</v>
      </c>
      <c r="C25" s="14"/>
      <c r="D25" s="14"/>
      <c r="E25" s="17">
        <f>SUM(E26:E27)</f>
        <v>0</v>
      </c>
      <c r="F25" s="17">
        <f>SUM(F26:F27)</f>
        <v>0</v>
      </c>
      <c r="G25" s="17">
        <f>SUM(G26:G27)</f>
        <v>0</v>
      </c>
      <c r="H25" s="17">
        <f>SUM(H26:H27)</f>
        <v>0</v>
      </c>
    </row>
    <row r="26" spans="1:8" x14ac:dyDescent="0.25">
      <c r="A26" s="15"/>
      <c r="B26" s="16">
        <v>1910</v>
      </c>
      <c r="C26" s="14"/>
      <c r="D26" s="14"/>
      <c r="E26" s="17"/>
      <c r="F26" s="17"/>
      <c r="G26" s="17"/>
      <c r="H26" s="17"/>
    </row>
    <row r="27" spans="1:8" x14ac:dyDescent="0.25">
      <c r="A27" s="15"/>
      <c r="B27" s="16">
        <v>1920</v>
      </c>
      <c r="C27" s="14"/>
      <c r="D27" s="14"/>
      <c r="E27" s="17"/>
      <c r="F27" s="17"/>
      <c r="G27" s="17"/>
      <c r="H27" s="17"/>
    </row>
    <row r="28" spans="1:8" x14ac:dyDescent="0.25">
      <c r="A28" s="15" t="s">
        <v>36</v>
      </c>
      <c r="B28" s="16">
        <v>1980</v>
      </c>
      <c r="C28" s="14" t="s">
        <v>24</v>
      </c>
      <c r="D28" s="14"/>
      <c r="E28" s="17"/>
      <c r="F28" s="17"/>
      <c r="G28" s="17"/>
      <c r="H28" s="17"/>
    </row>
    <row r="29" spans="1:8" ht="63" x14ac:dyDescent="0.25">
      <c r="A29" s="15" t="s">
        <v>37</v>
      </c>
      <c r="B29" s="16">
        <v>1981</v>
      </c>
      <c r="C29" s="14">
        <v>510</v>
      </c>
      <c r="D29" s="14"/>
      <c r="E29" s="17"/>
      <c r="F29" s="17"/>
      <c r="G29" s="17"/>
      <c r="H29" s="18" t="s">
        <v>24</v>
      </c>
    </row>
    <row r="30" spans="1:8" x14ac:dyDescent="0.25">
      <c r="A30" s="15" t="s">
        <v>38</v>
      </c>
      <c r="B30" s="16">
        <v>2000</v>
      </c>
      <c r="C30" s="14" t="s">
        <v>24</v>
      </c>
      <c r="D30" s="14"/>
      <c r="E30" s="17">
        <f>E31+E38+E44+E48+E50+E52</f>
        <v>0</v>
      </c>
      <c r="F30" s="17">
        <f>F31+F38+F44+F48+F50+F52</f>
        <v>0</v>
      </c>
      <c r="G30" s="17">
        <f>G31+G38+G44+G48+G50+G52</f>
        <v>0</v>
      </c>
      <c r="H30" s="17">
        <f>H52</f>
        <v>0</v>
      </c>
    </row>
    <row r="31" spans="1:8" ht="31.5" x14ac:dyDescent="0.25">
      <c r="A31" s="15" t="s">
        <v>39</v>
      </c>
      <c r="B31" s="16">
        <v>2100</v>
      </c>
      <c r="C31" s="14" t="s">
        <v>24</v>
      </c>
      <c r="D31" s="14"/>
      <c r="E31" s="17">
        <f>SUM(E32:E35)</f>
        <v>0</v>
      </c>
      <c r="F31" s="17">
        <f>SUM(F32:F35)</f>
        <v>0</v>
      </c>
      <c r="G31" s="17">
        <f>SUM(G32:G35)</f>
        <v>0</v>
      </c>
      <c r="H31" s="18" t="s">
        <v>24</v>
      </c>
    </row>
    <row r="32" spans="1:8" x14ac:dyDescent="0.25">
      <c r="A32" s="15" t="s">
        <v>40</v>
      </c>
      <c r="B32" s="16">
        <v>2110</v>
      </c>
      <c r="C32" s="14">
        <v>111</v>
      </c>
      <c r="D32" s="14"/>
      <c r="E32" s="17"/>
      <c r="F32" s="17"/>
      <c r="G32" s="17"/>
      <c r="H32" s="18" t="s">
        <v>24</v>
      </c>
    </row>
    <row r="33" spans="1:8" ht="47.25" x14ac:dyDescent="0.25">
      <c r="A33" s="15" t="s">
        <v>41</v>
      </c>
      <c r="B33" s="16">
        <v>2120</v>
      </c>
      <c r="C33" s="14">
        <v>112</v>
      </c>
      <c r="D33" s="14"/>
      <c r="E33" s="17"/>
      <c r="F33" s="17"/>
      <c r="G33" s="17"/>
      <c r="H33" s="18" t="s">
        <v>24</v>
      </c>
    </row>
    <row r="34" spans="1:8" ht="63" x14ac:dyDescent="0.25">
      <c r="A34" s="15" t="s">
        <v>42</v>
      </c>
      <c r="B34" s="16">
        <v>2130</v>
      </c>
      <c r="C34" s="14">
        <v>113</v>
      </c>
      <c r="D34" s="14"/>
      <c r="E34" s="17"/>
      <c r="F34" s="17"/>
      <c r="G34" s="17"/>
      <c r="H34" s="18" t="s">
        <v>24</v>
      </c>
    </row>
    <row r="35" spans="1:8" ht="94.5" x14ac:dyDescent="0.25">
      <c r="A35" s="15" t="s">
        <v>43</v>
      </c>
      <c r="B35" s="16">
        <v>2140</v>
      </c>
      <c r="C35" s="14">
        <v>119</v>
      </c>
      <c r="D35" s="14"/>
      <c r="E35" s="17">
        <f>SUM(E36:E37)</f>
        <v>0</v>
      </c>
      <c r="F35" s="17">
        <f>SUM(F36:F37)</f>
        <v>0</v>
      </c>
      <c r="G35" s="17">
        <f>SUM(G36:G37)</f>
        <v>0</v>
      </c>
      <c r="H35" s="18" t="s">
        <v>24</v>
      </c>
    </row>
    <row r="36" spans="1:8" x14ac:dyDescent="0.25">
      <c r="A36" s="15" t="s">
        <v>44</v>
      </c>
      <c r="B36" s="16">
        <v>2141</v>
      </c>
      <c r="C36" s="14">
        <v>119</v>
      </c>
      <c r="D36" s="14"/>
      <c r="E36" s="17"/>
      <c r="F36" s="17"/>
      <c r="G36" s="17"/>
      <c r="H36" s="18" t="s">
        <v>24</v>
      </c>
    </row>
    <row r="37" spans="1:8" x14ac:dyDescent="0.25">
      <c r="A37" s="15" t="s">
        <v>45</v>
      </c>
      <c r="B37" s="16">
        <v>2142</v>
      </c>
      <c r="C37" s="14">
        <v>119</v>
      </c>
      <c r="D37" s="14"/>
      <c r="E37" s="17"/>
      <c r="F37" s="17"/>
      <c r="G37" s="17"/>
      <c r="H37" s="18" t="s">
        <v>24</v>
      </c>
    </row>
    <row r="38" spans="1:8" ht="31.5" x14ac:dyDescent="0.25">
      <c r="A38" s="15" t="s">
        <v>46</v>
      </c>
      <c r="B38" s="16">
        <v>2200</v>
      </c>
      <c r="C38" s="14">
        <v>300</v>
      </c>
      <c r="D38" s="14"/>
      <c r="E38" s="17">
        <f>E39+E41+E42+E43</f>
        <v>0</v>
      </c>
      <c r="F38" s="17">
        <f>F39+F41+F42+F43</f>
        <v>0</v>
      </c>
      <c r="G38" s="17">
        <f>G39+G41+G42+G43</f>
        <v>0</v>
      </c>
      <c r="H38" s="18" t="s">
        <v>24</v>
      </c>
    </row>
    <row r="39" spans="1:8" ht="47.25" x14ac:dyDescent="0.25">
      <c r="A39" s="15" t="s">
        <v>47</v>
      </c>
      <c r="B39" s="16">
        <v>2210</v>
      </c>
      <c r="C39" s="14">
        <v>320</v>
      </c>
      <c r="D39" s="14"/>
      <c r="E39" s="17"/>
      <c r="F39" s="17"/>
      <c r="G39" s="17"/>
      <c r="H39" s="18" t="s">
        <v>24</v>
      </c>
    </row>
    <row r="40" spans="1:8" ht="63" x14ac:dyDescent="0.25">
      <c r="A40" s="15" t="s">
        <v>48</v>
      </c>
      <c r="B40" s="16">
        <v>2211</v>
      </c>
      <c r="C40" s="14">
        <v>321</v>
      </c>
      <c r="D40" s="14"/>
      <c r="E40" s="17"/>
      <c r="F40" s="17"/>
      <c r="G40" s="17"/>
      <c r="H40" s="18" t="s">
        <v>24</v>
      </c>
    </row>
    <row r="41" spans="1:8" ht="78.75" x14ac:dyDescent="0.25">
      <c r="A41" s="15" t="s">
        <v>49</v>
      </c>
      <c r="B41" s="16">
        <v>2220</v>
      </c>
      <c r="C41" s="14">
        <v>340</v>
      </c>
      <c r="D41" s="14"/>
      <c r="E41" s="17"/>
      <c r="F41" s="17"/>
      <c r="G41" s="17"/>
      <c r="H41" s="18" t="s">
        <v>24</v>
      </c>
    </row>
    <row r="42" spans="1:8" ht="110.25" x14ac:dyDescent="0.25">
      <c r="A42" s="15" t="s">
        <v>50</v>
      </c>
      <c r="B42" s="16">
        <v>2230</v>
      </c>
      <c r="C42" s="14">
        <v>350</v>
      </c>
      <c r="D42" s="14"/>
      <c r="E42" s="17"/>
      <c r="F42" s="17"/>
      <c r="G42" s="17"/>
      <c r="H42" s="18" t="s">
        <v>24</v>
      </c>
    </row>
    <row r="43" spans="1:8" ht="47.25" x14ac:dyDescent="0.25">
      <c r="A43" s="15" t="s">
        <v>51</v>
      </c>
      <c r="B43" s="16">
        <v>2240</v>
      </c>
      <c r="C43" s="14">
        <v>360</v>
      </c>
      <c r="D43" s="14"/>
      <c r="E43" s="17"/>
      <c r="F43" s="17"/>
      <c r="G43" s="17"/>
      <c r="H43" s="18" t="s">
        <v>24</v>
      </c>
    </row>
    <row r="44" spans="1:8" ht="31.5" x14ac:dyDescent="0.25">
      <c r="A44" s="15" t="s">
        <v>52</v>
      </c>
      <c r="B44" s="16">
        <v>2300</v>
      </c>
      <c r="C44" s="14">
        <v>850</v>
      </c>
      <c r="D44" s="14"/>
      <c r="E44" s="17">
        <f>SUM(E45:E47)</f>
        <v>0</v>
      </c>
      <c r="F44" s="17">
        <f>SUM(F45:F47)</f>
        <v>0</v>
      </c>
      <c r="G44" s="17">
        <f>SUM(G45:G47)</f>
        <v>0</v>
      </c>
      <c r="H44" s="18" t="s">
        <v>24</v>
      </c>
    </row>
    <row r="45" spans="1:8" ht="31.5" x14ac:dyDescent="0.25">
      <c r="A45" s="15" t="s">
        <v>53</v>
      </c>
      <c r="B45" s="16">
        <v>2310</v>
      </c>
      <c r="C45" s="14">
        <v>851</v>
      </c>
      <c r="D45" s="14"/>
      <c r="E45" s="17"/>
      <c r="F45" s="17"/>
      <c r="G45" s="17"/>
      <c r="H45" s="18" t="s">
        <v>24</v>
      </c>
    </row>
    <row r="46" spans="1:8" ht="78.75" x14ac:dyDescent="0.25">
      <c r="A46" s="15" t="s">
        <v>54</v>
      </c>
      <c r="B46" s="16">
        <v>2320</v>
      </c>
      <c r="C46" s="14">
        <v>852</v>
      </c>
      <c r="D46" s="14"/>
      <c r="E46" s="17"/>
      <c r="F46" s="17"/>
      <c r="G46" s="17"/>
      <c r="H46" s="18" t="s">
        <v>24</v>
      </c>
    </row>
    <row r="47" spans="1:8" ht="47.25" x14ac:dyDescent="0.25">
      <c r="A47" s="15" t="s">
        <v>55</v>
      </c>
      <c r="B47" s="16">
        <v>2330</v>
      </c>
      <c r="C47" s="14">
        <v>853</v>
      </c>
      <c r="D47" s="14"/>
      <c r="E47" s="17"/>
      <c r="F47" s="17"/>
      <c r="G47" s="17"/>
      <c r="H47" s="18" t="s">
        <v>24</v>
      </c>
    </row>
    <row r="48" spans="1:8" ht="47.25" x14ac:dyDescent="0.25">
      <c r="A48" s="15" t="s">
        <v>56</v>
      </c>
      <c r="B48" s="16">
        <v>2400</v>
      </c>
      <c r="C48" s="14" t="s">
        <v>24</v>
      </c>
      <c r="D48" s="14"/>
      <c r="E48" s="17"/>
      <c r="F48" s="17"/>
      <c r="G48" s="17"/>
      <c r="H48" s="18" t="s">
        <v>24</v>
      </c>
    </row>
    <row r="49" spans="1:8" ht="31.5" x14ac:dyDescent="0.25">
      <c r="A49" s="15" t="s">
        <v>57</v>
      </c>
      <c r="B49" s="16">
        <v>2410</v>
      </c>
      <c r="C49" s="14">
        <v>810</v>
      </c>
      <c r="D49" s="14"/>
      <c r="E49" s="17"/>
      <c r="F49" s="17"/>
      <c r="G49" s="17"/>
      <c r="H49" s="18" t="s">
        <v>24</v>
      </c>
    </row>
    <row r="50" spans="1:8" ht="31.5" x14ac:dyDescent="0.25">
      <c r="A50" s="15" t="s">
        <v>58</v>
      </c>
      <c r="B50" s="16">
        <v>2500</v>
      </c>
      <c r="C50" s="14" t="s">
        <v>24</v>
      </c>
      <c r="D50" s="14"/>
      <c r="E50" s="17"/>
      <c r="F50" s="17"/>
      <c r="G50" s="17"/>
      <c r="H50" s="18" t="s">
        <v>24</v>
      </c>
    </row>
    <row r="51" spans="1:8" ht="78.75" x14ac:dyDescent="0.25">
      <c r="A51" s="15" t="s">
        <v>59</v>
      </c>
      <c r="B51" s="16">
        <v>2520</v>
      </c>
      <c r="C51" s="14">
        <v>831</v>
      </c>
      <c r="D51" s="14"/>
      <c r="E51" s="17"/>
      <c r="F51" s="17"/>
      <c r="G51" s="17"/>
      <c r="H51" s="18" t="s">
        <v>24</v>
      </c>
    </row>
    <row r="52" spans="1:8" ht="31.5" x14ac:dyDescent="0.25">
      <c r="A52" s="15" t="s">
        <v>60</v>
      </c>
      <c r="B52" s="16">
        <v>2600</v>
      </c>
      <c r="C52" s="14" t="s">
        <v>24</v>
      </c>
      <c r="D52" s="14"/>
      <c r="E52" s="17">
        <f>E53+E54+E57</f>
        <v>0</v>
      </c>
      <c r="F52" s="17">
        <f>F53+F54+F57</f>
        <v>0</v>
      </c>
      <c r="G52" s="17">
        <f>G53+G54+G57</f>
        <v>0</v>
      </c>
      <c r="H52" s="17">
        <f>H53+H54+H57</f>
        <v>0</v>
      </c>
    </row>
    <row r="53" spans="1:8" ht="47.25" x14ac:dyDescent="0.25">
      <c r="A53" s="15" t="s">
        <v>61</v>
      </c>
      <c r="B53" s="16">
        <v>2630</v>
      </c>
      <c r="C53" s="14">
        <v>243</v>
      </c>
      <c r="D53" s="14"/>
      <c r="E53" s="17"/>
      <c r="F53" s="17"/>
      <c r="G53" s="17"/>
      <c r="H53" s="17"/>
    </row>
    <row r="54" spans="1:8" ht="31.5" x14ac:dyDescent="0.25">
      <c r="A54" s="15" t="s">
        <v>62</v>
      </c>
      <c r="B54" s="16">
        <v>2640</v>
      </c>
      <c r="C54" s="14">
        <v>244</v>
      </c>
      <c r="D54" s="14"/>
      <c r="E54" s="17"/>
      <c r="F54" s="17"/>
      <c r="G54" s="17"/>
      <c r="H54" s="17"/>
    </row>
    <row r="55" spans="1:8" x14ac:dyDescent="0.25">
      <c r="A55" s="15"/>
      <c r="B55" s="16">
        <v>2641</v>
      </c>
      <c r="C55" s="14">
        <v>244</v>
      </c>
      <c r="D55" s="14"/>
      <c r="E55" s="17"/>
      <c r="F55" s="17"/>
      <c r="G55" s="17"/>
      <c r="H55" s="17"/>
    </row>
    <row r="56" spans="1:8" x14ac:dyDescent="0.25">
      <c r="A56" s="15"/>
      <c r="B56" s="16">
        <v>2642</v>
      </c>
      <c r="C56" s="14">
        <v>244</v>
      </c>
      <c r="D56" s="14"/>
      <c r="E56" s="17"/>
      <c r="F56" s="17"/>
      <c r="G56" s="17"/>
      <c r="H56" s="17"/>
    </row>
    <row r="57" spans="1:8" ht="47.25" x14ac:dyDescent="0.25">
      <c r="A57" s="15" t="s">
        <v>63</v>
      </c>
      <c r="B57" s="16">
        <v>2650</v>
      </c>
      <c r="C57" s="14">
        <v>400</v>
      </c>
      <c r="D57" s="14"/>
      <c r="E57" s="17">
        <f>SUM(E58:E59)</f>
        <v>0</v>
      </c>
      <c r="F57" s="17">
        <f>SUM(F58:F59)</f>
        <v>0</v>
      </c>
      <c r="G57" s="17">
        <f>SUM(G58:G59)</f>
        <v>0</v>
      </c>
      <c r="H57" s="17">
        <f>SUM(H58:H59)</f>
        <v>0</v>
      </c>
    </row>
    <row r="58" spans="1:8" ht="47.25" x14ac:dyDescent="0.25">
      <c r="A58" s="15" t="s">
        <v>64</v>
      </c>
      <c r="B58" s="16">
        <v>2651</v>
      </c>
      <c r="C58" s="14">
        <v>406</v>
      </c>
      <c r="D58" s="14"/>
      <c r="E58" s="17"/>
      <c r="F58" s="17"/>
      <c r="G58" s="17"/>
      <c r="H58" s="17"/>
    </row>
    <row r="59" spans="1:8" ht="47.25" x14ac:dyDescent="0.25">
      <c r="A59" s="15" t="s">
        <v>65</v>
      </c>
      <c r="B59" s="16">
        <v>2652</v>
      </c>
      <c r="C59" s="14">
        <v>407</v>
      </c>
      <c r="D59" s="14"/>
      <c r="E59" s="17"/>
      <c r="F59" s="17"/>
      <c r="G59" s="17"/>
      <c r="H59" s="17"/>
    </row>
    <row r="60" spans="1:8" ht="31.5" x14ac:dyDescent="0.25">
      <c r="A60" s="15" t="s">
        <v>66</v>
      </c>
      <c r="B60" s="16">
        <v>3000</v>
      </c>
      <c r="C60" s="14">
        <v>100</v>
      </c>
      <c r="D60" s="14"/>
      <c r="E60" s="17">
        <f>SUM(E61:E63)</f>
        <v>0</v>
      </c>
      <c r="F60" s="17">
        <f>SUM(F61:F63)</f>
        <v>0</v>
      </c>
      <c r="G60" s="17">
        <f>SUM(G61:G63)</f>
        <v>0</v>
      </c>
      <c r="H60" s="18" t="s">
        <v>24</v>
      </c>
    </row>
    <row r="61" spans="1:8" x14ac:dyDescent="0.25">
      <c r="A61" s="15" t="s">
        <v>67</v>
      </c>
      <c r="B61" s="16">
        <v>3010</v>
      </c>
      <c r="C61" s="14"/>
      <c r="D61" s="14"/>
      <c r="E61" s="17"/>
      <c r="F61" s="17"/>
      <c r="G61" s="17"/>
      <c r="H61" s="18" t="s">
        <v>24</v>
      </c>
    </row>
    <row r="62" spans="1:8" x14ac:dyDescent="0.25">
      <c r="A62" s="15" t="s">
        <v>68</v>
      </c>
      <c r="B62" s="16">
        <v>3020</v>
      </c>
      <c r="C62" s="14"/>
      <c r="D62" s="14"/>
      <c r="E62" s="17"/>
      <c r="F62" s="17"/>
      <c r="G62" s="17"/>
      <c r="H62" s="18" t="s">
        <v>24</v>
      </c>
    </row>
    <row r="63" spans="1:8" ht="31.5" x14ac:dyDescent="0.25">
      <c r="A63" s="15" t="s">
        <v>69</v>
      </c>
      <c r="B63" s="16">
        <v>3030</v>
      </c>
      <c r="C63" s="14"/>
      <c r="D63" s="14"/>
      <c r="E63" s="17"/>
      <c r="F63" s="17"/>
      <c r="G63" s="17"/>
      <c r="H63" s="18" t="s">
        <v>24</v>
      </c>
    </row>
    <row r="64" spans="1:8" x14ac:dyDescent="0.25">
      <c r="A64" s="15" t="s">
        <v>70</v>
      </c>
      <c r="B64" s="16">
        <v>4000</v>
      </c>
      <c r="C64" s="14" t="s">
        <v>24</v>
      </c>
      <c r="D64" s="14"/>
      <c r="E64" s="17"/>
      <c r="F64" s="17"/>
      <c r="G64" s="17"/>
      <c r="H64" s="18" t="s">
        <v>24</v>
      </c>
    </row>
    <row r="65" spans="1:8" ht="31.5" x14ac:dyDescent="0.25">
      <c r="A65" s="15" t="s">
        <v>71</v>
      </c>
      <c r="B65" s="16">
        <v>4010</v>
      </c>
      <c r="C65" s="14">
        <v>610</v>
      </c>
      <c r="D65" s="14"/>
      <c r="E65" s="17"/>
      <c r="F65" s="17"/>
      <c r="G65" s="17"/>
      <c r="H65" s="18" t="s">
        <v>24</v>
      </c>
    </row>
  </sheetData>
  <mergeCells count="6">
    <mergeCell ref="A1:H1"/>
    <mergeCell ref="A3:A4"/>
    <mergeCell ref="B3:B4"/>
    <mergeCell ref="C3:C4"/>
    <mergeCell ref="D3:D4"/>
    <mergeCell ref="E3:H3"/>
  </mergeCells>
  <pageMargins left="0.78749999999999998" right="0.78749999999999998" top="0.78749999999999998" bottom="0.39374999999999999" header="0.51180555555555496" footer="0.511805555555554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68"/>
  <sheetViews>
    <sheetView view="pageBreakPreview" topLeftCell="A49" zoomScale="60" zoomScaleNormal="100" workbookViewId="0">
      <selection activeCell="A53" sqref="A53"/>
    </sheetView>
  </sheetViews>
  <sheetFormatPr defaultRowHeight="12.75" x14ac:dyDescent="0.2"/>
  <cols>
    <col min="1" max="1" width="39.28515625" customWidth="1"/>
    <col min="2" max="2" width="7.85546875" customWidth="1"/>
    <col min="3" max="3" width="15.5703125" customWidth="1"/>
    <col min="4" max="4" width="8.140625" customWidth="1"/>
    <col min="5" max="8" width="16.85546875" customWidth="1"/>
  </cols>
  <sheetData>
    <row r="1" spans="1:8" ht="15.75" x14ac:dyDescent="0.25">
      <c r="A1" s="98" t="s">
        <v>140</v>
      </c>
      <c r="B1" s="98"/>
      <c r="C1" s="98"/>
      <c r="D1" s="98"/>
      <c r="E1" s="98"/>
      <c r="F1" s="98"/>
      <c r="G1" s="98"/>
      <c r="H1" s="98"/>
    </row>
    <row r="2" spans="1:8" ht="15.75" x14ac:dyDescent="0.25">
      <c r="A2" s="34"/>
      <c r="B2" s="34"/>
      <c r="C2" s="34"/>
      <c r="D2" s="34"/>
      <c r="E2" s="34"/>
      <c r="F2" s="34"/>
      <c r="G2" s="34"/>
      <c r="H2" s="34"/>
    </row>
    <row r="3" spans="1:8" ht="15.75" x14ac:dyDescent="0.25">
      <c r="A3" s="99" t="s">
        <v>14</v>
      </c>
      <c r="B3" s="99" t="s">
        <v>15</v>
      </c>
      <c r="C3" s="99" t="s">
        <v>141</v>
      </c>
      <c r="D3" s="99" t="s">
        <v>17</v>
      </c>
      <c r="E3" s="99" t="s">
        <v>18</v>
      </c>
      <c r="F3" s="99"/>
      <c r="G3" s="99"/>
      <c r="H3" s="99"/>
    </row>
    <row r="4" spans="1:8" ht="63" x14ac:dyDescent="0.25">
      <c r="A4" s="99"/>
      <c r="B4" s="99"/>
      <c r="C4" s="99"/>
      <c r="D4" s="99"/>
      <c r="E4" s="35" t="s">
        <v>19</v>
      </c>
      <c r="F4" s="35" t="s">
        <v>20</v>
      </c>
      <c r="G4" s="35" t="s">
        <v>21</v>
      </c>
      <c r="H4" s="35" t="s">
        <v>22</v>
      </c>
    </row>
    <row r="5" spans="1:8" ht="15.75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spans="1:8" ht="31.5" x14ac:dyDescent="0.25">
      <c r="A6" s="37" t="s">
        <v>23</v>
      </c>
      <c r="B6" s="38">
        <v>1</v>
      </c>
      <c r="C6" s="36" t="s">
        <v>24</v>
      </c>
      <c r="D6" s="36" t="s">
        <v>24</v>
      </c>
      <c r="E6" s="39"/>
      <c r="F6" s="39"/>
      <c r="G6" s="39"/>
      <c r="H6" s="39"/>
    </row>
    <row r="7" spans="1:8" ht="31.5" x14ac:dyDescent="0.25">
      <c r="A7" s="37" t="s">
        <v>25</v>
      </c>
      <c r="B7" s="38">
        <v>2</v>
      </c>
      <c r="C7" s="36" t="s">
        <v>24</v>
      </c>
      <c r="D7" s="36" t="s">
        <v>24</v>
      </c>
      <c r="E7" s="39">
        <v>0</v>
      </c>
      <c r="F7" s="39">
        <v>0</v>
      </c>
      <c r="G7" s="39">
        <v>0</v>
      </c>
      <c r="H7" s="39">
        <v>0</v>
      </c>
    </row>
    <row r="8" spans="1:8" ht="15.75" x14ac:dyDescent="0.25">
      <c r="A8" s="37" t="s">
        <v>26</v>
      </c>
      <c r="B8" s="38">
        <v>1000</v>
      </c>
      <c r="C8" s="36"/>
      <c r="D8" s="36"/>
      <c r="E8" s="39">
        <v>0</v>
      </c>
      <c r="F8" s="39">
        <v>0</v>
      </c>
      <c r="G8" s="39">
        <v>0</v>
      </c>
      <c r="H8" s="39">
        <v>0</v>
      </c>
    </row>
    <row r="9" spans="1:8" ht="31.5" x14ac:dyDescent="0.25">
      <c r="A9" s="37" t="s">
        <v>27</v>
      </c>
      <c r="B9" s="38">
        <v>1100</v>
      </c>
      <c r="C9" s="36">
        <v>120</v>
      </c>
      <c r="D9" s="36"/>
      <c r="E9" s="39">
        <v>0</v>
      </c>
      <c r="F9" s="39">
        <v>0</v>
      </c>
      <c r="G9" s="39">
        <v>0</v>
      </c>
      <c r="H9" s="39">
        <v>0</v>
      </c>
    </row>
    <row r="10" spans="1:8" ht="15.75" x14ac:dyDescent="0.25">
      <c r="A10" s="37"/>
      <c r="B10" s="38">
        <v>1110</v>
      </c>
      <c r="C10" s="36"/>
      <c r="D10" s="36"/>
      <c r="E10" s="39"/>
      <c r="F10" s="39"/>
      <c r="G10" s="39"/>
      <c r="H10" s="39"/>
    </row>
    <row r="11" spans="1:8" ht="15.75" x14ac:dyDescent="0.25">
      <c r="A11" s="37"/>
      <c r="B11" s="38">
        <v>1120</v>
      </c>
      <c r="C11" s="36"/>
      <c r="D11" s="36"/>
      <c r="E11" s="39"/>
      <c r="F11" s="39"/>
      <c r="G11" s="39"/>
      <c r="H11" s="39"/>
    </row>
    <row r="12" spans="1:8" ht="47.25" x14ac:dyDescent="0.25">
      <c r="A12" s="37" t="s">
        <v>28</v>
      </c>
      <c r="B12" s="38">
        <v>1200</v>
      </c>
      <c r="C12" s="36">
        <v>130</v>
      </c>
      <c r="D12" s="36"/>
      <c r="E12" s="39">
        <v>0</v>
      </c>
      <c r="F12" s="39">
        <v>0</v>
      </c>
      <c r="G12" s="39">
        <v>0</v>
      </c>
      <c r="H12" s="39">
        <v>0</v>
      </c>
    </row>
    <row r="13" spans="1:8" ht="78.75" x14ac:dyDescent="0.25">
      <c r="A13" s="37" t="s">
        <v>29</v>
      </c>
      <c r="B13" s="38">
        <v>1210</v>
      </c>
      <c r="C13" s="36">
        <v>130</v>
      </c>
      <c r="D13" s="36"/>
      <c r="E13" s="39"/>
      <c r="F13" s="39"/>
      <c r="G13" s="39"/>
      <c r="H13" s="39"/>
    </row>
    <row r="14" spans="1:8" ht="15.75" x14ac:dyDescent="0.25">
      <c r="A14" s="37"/>
      <c r="B14" s="38">
        <v>1220</v>
      </c>
      <c r="C14" s="36">
        <v>130</v>
      </c>
      <c r="D14" s="36"/>
      <c r="E14" s="39"/>
      <c r="F14" s="39"/>
      <c r="G14" s="39"/>
      <c r="H14" s="39"/>
    </row>
    <row r="15" spans="1:8" ht="47.25" x14ac:dyDescent="0.25">
      <c r="A15" s="37" t="s">
        <v>30</v>
      </c>
      <c r="B15" s="38">
        <v>1300</v>
      </c>
      <c r="C15" s="36">
        <v>140</v>
      </c>
      <c r="D15" s="36"/>
      <c r="E15" s="39">
        <v>0</v>
      </c>
      <c r="F15" s="39">
        <v>0</v>
      </c>
      <c r="G15" s="39">
        <v>0</v>
      </c>
      <c r="H15" s="39">
        <v>0</v>
      </c>
    </row>
    <row r="16" spans="1:8" ht="15.75" x14ac:dyDescent="0.25">
      <c r="A16" s="37"/>
      <c r="B16" s="38">
        <v>1310</v>
      </c>
      <c r="C16" s="36">
        <v>140</v>
      </c>
      <c r="D16" s="36"/>
      <c r="E16" s="39"/>
      <c r="F16" s="39"/>
      <c r="G16" s="39"/>
      <c r="H16" s="39"/>
    </row>
    <row r="17" spans="1:8" ht="15.75" x14ac:dyDescent="0.25">
      <c r="A17" s="37"/>
      <c r="B17" s="38">
        <v>1320</v>
      </c>
      <c r="C17" s="36">
        <v>140</v>
      </c>
      <c r="D17" s="36"/>
      <c r="E17" s="39"/>
      <c r="F17" s="39"/>
      <c r="G17" s="39"/>
      <c r="H17" s="39"/>
    </row>
    <row r="18" spans="1:8" ht="31.5" x14ac:dyDescent="0.25">
      <c r="A18" s="37" t="s">
        <v>31</v>
      </c>
      <c r="B18" s="38">
        <v>1400</v>
      </c>
      <c r="C18" s="36">
        <v>150</v>
      </c>
      <c r="D18" s="36"/>
      <c r="E18" s="39">
        <v>0</v>
      </c>
      <c r="F18" s="39">
        <v>0</v>
      </c>
      <c r="G18" s="39">
        <v>0</v>
      </c>
      <c r="H18" s="39">
        <v>0</v>
      </c>
    </row>
    <row r="19" spans="1:8" ht="15.75" x14ac:dyDescent="0.25">
      <c r="A19" s="37"/>
      <c r="B19" s="38">
        <v>1410</v>
      </c>
      <c r="C19" s="36">
        <v>150</v>
      </c>
      <c r="D19" s="36"/>
      <c r="E19" s="39"/>
      <c r="F19" s="39"/>
      <c r="G19" s="39"/>
      <c r="H19" s="39"/>
    </row>
    <row r="20" spans="1:8" ht="15.75" x14ac:dyDescent="0.25">
      <c r="A20" s="37"/>
      <c r="B20" s="38">
        <v>1420</v>
      </c>
      <c r="C20" s="36">
        <v>150</v>
      </c>
      <c r="D20" s="36"/>
      <c r="E20" s="39"/>
      <c r="F20" s="39"/>
      <c r="G20" s="39"/>
      <c r="H20" s="39"/>
    </row>
    <row r="21" spans="1:8" ht="15.75" x14ac:dyDescent="0.25">
      <c r="A21" s="37" t="s">
        <v>32</v>
      </c>
      <c r="B21" s="38">
        <v>1500</v>
      </c>
      <c r="C21" s="36">
        <v>180</v>
      </c>
      <c r="D21" s="36"/>
      <c r="E21" s="39">
        <v>0</v>
      </c>
      <c r="F21" s="39">
        <v>0</v>
      </c>
      <c r="G21" s="39">
        <v>0</v>
      </c>
      <c r="H21" s="39">
        <v>0</v>
      </c>
    </row>
    <row r="22" spans="1:8" ht="15.75" x14ac:dyDescent="0.25">
      <c r="A22" s="37" t="s">
        <v>33</v>
      </c>
      <c r="B22" s="38">
        <v>1510</v>
      </c>
      <c r="C22" s="36">
        <v>180</v>
      </c>
      <c r="D22" s="36"/>
      <c r="E22" s="39"/>
      <c r="F22" s="39"/>
      <c r="G22" s="39"/>
      <c r="H22" s="39"/>
    </row>
    <row r="23" spans="1:8" ht="31.5" x14ac:dyDescent="0.25">
      <c r="A23" s="37" t="s">
        <v>34</v>
      </c>
      <c r="B23" s="38">
        <v>1520</v>
      </c>
      <c r="C23" s="36">
        <v>180</v>
      </c>
      <c r="D23" s="36"/>
      <c r="E23" s="39"/>
      <c r="F23" s="39"/>
      <c r="G23" s="39"/>
      <c r="H23" s="39"/>
    </row>
    <row r="24" spans="1:8" ht="15.75" x14ac:dyDescent="0.25">
      <c r="A24" s="37"/>
      <c r="B24" s="38">
        <v>1530</v>
      </c>
      <c r="C24" s="36">
        <v>180</v>
      </c>
      <c r="D24" s="36"/>
      <c r="E24" s="39"/>
      <c r="F24" s="39"/>
      <c r="G24" s="39"/>
      <c r="H24" s="39"/>
    </row>
    <row r="25" spans="1:8" ht="31.5" x14ac:dyDescent="0.25">
      <c r="A25" s="37" t="s">
        <v>35</v>
      </c>
      <c r="B25" s="38">
        <v>1900</v>
      </c>
      <c r="C25" s="36"/>
      <c r="D25" s="36"/>
      <c r="E25" s="39">
        <v>0</v>
      </c>
      <c r="F25" s="39">
        <v>0</v>
      </c>
      <c r="G25" s="39">
        <v>0</v>
      </c>
      <c r="H25" s="39">
        <v>0</v>
      </c>
    </row>
    <row r="26" spans="1:8" ht="15.75" x14ac:dyDescent="0.25">
      <c r="A26" s="37"/>
      <c r="B26" s="38">
        <v>1910</v>
      </c>
      <c r="C26" s="36"/>
      <c r="D26" s="36"/>
      <c r="E26" s="39"/>
      <c r="F26" s="39"/>
      <c r="G26" s="39"/>
      <c r="H26" s="39"/>
    </row>
    <row r="27" spans="1:8" ht="15.75" x14ac:dyDescent="0.25">
      <c r="A27" s="37"/>
      <c r="B27" s="38">
        <v>1920</v>
      </c>
      <c r="C27" s="36"/>
      <c r="D27" s="36"/>
      <c r="E27" s="39"/>
      <c r="F27" s="39"/>
      <c r="G27" s="39"/>
      <c r="H27" s="39"/>
    </row>
    <row r="28" spans="1:8" ht="15.75" x14ac:dyDescent="0.25">
      <c r="A28" s="37" t="s">
        <v>36</v>
      </c>
      <c r="B28" s="38">
        <v>1980</v>
      </c>
      <c r="C28" s="36" t="s">
        <v>24</v>
      </c>
      <c r="D28" s="36"/>
      <c r="E28" s="39"/>
      <c r="F28" s="39"/>
      <c r="G28" s="39"/>
      <c r="H28" s="39"/>
    </row>
    <row r="29" spans="1:8" ht="47.25" x14ac:dyDescent="0.25">
      <c r="A29" s="37" t="s">
        <v>37</v>
      </c>
      <c r="B29" s="38">
        <v>1981</v>
      </c>
      <c r="C29" s="36">
        <v>510</v>
      </c>
      <c r="D29" s="36"/>
      <c r="E29" s="39"/>
      <c r="F29" s="39"/>
      <c r="G29" s="39"/>
      <c r="H29" s="40" t="s">
        <v>24</v>
      </c>
    </row>
    <row r="30" spans="1:8" ht="15.75" x14ac:dyDescent="0.25">
      <c r="A30" s="37" t="s">
        <v>38</v>
      </c>
      <c r="B30" s="38">
        <v>2000</v>
      </c>
      <c r="C30" s="36" t="s">
        <v>24</v>
      </c>
      <c r="D30" s="36"/>
      <c r="E30" s="39">
        <v>0</v>
      </c>
      <c r="F30" s="39">
        <v>0</v>
      </c>
      <c r="G30" s="39">
        <v>0</v>
      </c>
      <c r="H30" s="39">
        <v>0</v>
      </c>
    </row>
    <row r="31" spans="1:8" ht="15.75" x14ac:dyDescent="0.25">
      <c r="A31" s="37" t="s">
        <v>39</v>
      </c>
      <c r="B31" s="38">
        <v>2100</v>
      </c>
      <c r="C31" s="36" t="s">
        <v>24</v>
      </c>
      <c r="D31" s="36"/>
      <c r="E31" s="39">
        <v>0</v>
      </c>
      <c r="F31" s="39">
        <v>0</v>
      </c>
      <c r="G31" s="39">
        <v>0</v>
      </c>
      <c r="H31" s="40" t="s">
        <v>24</v>
      </c>
    </row>
    <row r="32" spans="1:8" ht="15.75" x14ac:dyDescent="0.25">
      <c r="A32" s="37" t="s">
        <v>40</v>
      </c>
      <c r="B32" s="38">
        <v>2110</v>
      </c>
      <c r="C32" s="36">
        <v>111</v>
      </c>
      <c r="D32" s="36"/>
      <c r="E32" s="39"/>
      <c r="F32" s="39"/>
      <c r="G32" s="39"/>
      <c r="H32" s="40" t="s">
        <v>24</v>
      </c>
    </row>
    <row r="33" spans="1:8" ht="31.5" x14ac:dyDescent="0.25">
      <c r="A33" s="37" t="s">
        <v>41</v>
      </c>
      <c r="B33" s="38">
        <v>2120</v>
      </c>
      <c r="C33" s="36">
        <v>112</v>
      </c>
      <c r="D33" s="36"/>
      <c r="E33" s="39"/>
      <c r="F33" s="39"/>
      <c r="G33" s="39"/>
      <c r="H33" s="40" t="s">
        <v>24</v>
      </c>
    </row>
    <row r="34" spans="1:8" ht="47.25" x14ac:dyDescent="0.25">
      <c r="A34" s="37" t="s">
        <v>42</v>
      </c>
      <c r="B34" s="38">
        <v>2130</v>
      </c>
      <c r="C34" s="36">
        <v>113</v>
      </c>
      <c r="D34" s="36"/>
      <c r="E34" s="39"/>
      <c r="F34" s="39"/>
      <c r="G34" s="39"/>
      <c r="H34" s="40" t="s">
        <v>24</v>
      </c>
    </row>
    <row r="35" spans="1:8" ht="94.5" x14ac:dyDescent="0.25">
      <c r="A35" s="37" t="s">
        <v>43</v>
      </c>
      <c r="B35" s="38">
        <v>2140</v>
      </c>
      <c r="C35" s="36">
        <v>119</v>
      </c>
      <c r="D35" s="36"/>
      <c r="E35" s="39">
        <v>0</v>
      </c>
      <c r="F35" s="39">
        <v>0</v>
      </c>
      <c r="G35" s="39">
        <v>0</v>
      </c>
      <c r="H35" s="40" t="s">
        <v>24</v>
      </c>
    </row>
    <row r="36" spans="1:8" ht="15.75" x14ac:dyDescent="0.25">
      <c r="A36" s="37" t="s">
        <v>44</v>
      </c>
      <c r="B36" s="38">
        <v>2141</v>
      </c>
      <c r="C36" s="36">
        <v>119</v>
      </c>
      <c r="D36" s="36"/>
      <c r="E36" s="39"/>
      <c r="F36" s="39"/>
      <c r="G36" s="39"/>
      <c r="H36" s="40" t="s">
        <v>24</v>
      </c>
    </row>
    <row r="37" spans="1:8" ht="15.75" x14ac:dyDescent="0.25">
      <c r="A37" s="37" t="s">
        <v>45</v>
      </c>
      <c r="B37" s="38">
        <v>2142</v>
      </c>
      <c r="C37" s="36">
        <v>119</v>
      </c>
      <c r="D37" s="36"/>
      <c r="E37" s="39"/>
      <c r="F37" s="39"/>
      <c r="G37" s="39"/>
      <c r="H37" s="40" t="s">
        <v>24</v>
      </c>
    </row>
    <row r="38" spans="1:8" ht="31.5" x14ac:dyDescent="0.25">
      <c r="A38" s="37" t="s">
        <v>46</v>
      </c>
      <c r="B38" s="38">
        <v>2200</v>
      </c>
      <c r="C38" s="36">
        <v>300</v>
      </c>
      <c r="D38" s="36"/>
      <c r="E38" s="39">
        <v>0</v>
      </c>
      <c r="F38" s="39">
        <v>0</v>
      </c>
      <c r="G38" s="39">
        <v>0</v>
      </c>
      <c r="H38" s="40" t="s">
        <v>24</v>
      </c>
    </row>
    <row r="39" spans="1:8" ht="47.25" x14ac:dyDescent="0.25">
      <c r="A39" s="37" t="s">
        <v>47</v>
      </c>
      <c r="B39" s="38">
        <v>2210</v>
      </c>
      <c r="C39" s="36">
        <v>320</v>
      </c>
      <c r="D39" s="36"/>
      <c r="E39" s="39"/>
      <c r="F39" s="39"/>
      <c r="G39" s="39"/>
      <c r="H39" s="40" t="s">
        <v>24</v>
      </c>
    </row>
    <row r="40" spans="1:8" ht="63" x14ac:dyDescent="0.25">
      <c r="A40" s="37" t="s">
        <v>48</v>
      </c>
      <c r="B40" s="38">
        <v>2211</v>
      </c>
      <c r="C40" s="36">
        <v>321</v>
      </c>
      <c r="D40" s="36"/>
      <c r="E40" s="39"/>
      <c r="F40" s="39"/>
      <c r="G40" s="39"/>
      <c r="H40" s="40" t="s">
        <v>24</v>
      </c>
    </row>
    <row r="41" spans="1:8" ht="63" x14ac:dyDescent="0.25">
      <c r="A41" s="37" t="s">
        <v>49</v>
      </c>
      <c r="B41" s="38">
        <v>2220</v>
      </c>
      <c r="C41" s="36">
        <v>340</v>
      </c>
      <c r="D41" s="36"/>
      <c r="E41" s="39"/>
      <c r="F41" s="39"/>
      <c r="G41" s="39"/>
      <c r="H41" s="40" t="s">
        <v>24</v>
      </c>
    </row>
    <row r="42" spans="1:8" ht="110.25" x14ac:dyDescent="0.25">
      <c r="A42" s="37" t="s">
        <v>50</v>
      </c>
      <c r="B42" s="38">
        <v>2230</v>
      </c>
      <c r="C42" s="36">
        <v>350</v>
      </c>
      <c r="D42" s="36"/>
      <c r="E42" s="39"/>
      <c r="F42" s="39"/>
      <c r="G42" s="39"/>
      <c r="H42" s="40" t="s">
        <v>24</v>
      </c>
    </row>
    <row r="43" spans="1:8" ht="47.25" x14ac:dyDescent="0.25">
      <c r="A43" s="37" t="s">
        <v>51</v>
      </c>
      <c r="B43" s="38">
        <v>2240</v>
      </c>
      <c r="C43" s="36">
        <v>360</v>
      </c>
      <c r="D43" s="36"/>
      <c r="E43" s="39"/>
      <c r="F43" s="39"/>
      <c r="G43" s="39"/>
      <c r="H43" s="40" t="s">
        <v>24</v>
      </c>
    </row>
    <row r="44" spans="1:8" ht="31.5" x14ac:dyDescent="0.25">
      <c r="A44" s="37" t="s">
        <v>52</v>
      </c>
      <c r="B44" s="38">
        <v>2300</v>
      </c>
      <c r="C44" s="36">
        <v>850</v>
      </c>
      <c r="D44" s="36"/>
      <c r="E44" s="39">
        <v>0</v>
      </c>
      <c r="F44" s="39">
        <v>0</v>
      </c>
      <c r="G44" s="39">
        <v>0</v>
      </c>
      <c r="H44" s="40" t="s">
        <v>24</v>
      </c>
    </row>
    <row r="45" spans="1:8" ht="31.5" x14ac:dyDescent="0.25">
      <c r="A45" s="37" t="s">
        <v>53</v>
      </c>
      <c r="B45" s="38">
        <v>2310</v>
      </c>
      <c r="C45" s="36">
        <v>851</v>
      </c>
      <c r="D45" s="36"/>
      <c r="E45" s="39"/>
      <c r="F45" s="39"/>
      <c r="G45" s="39"/>
      <c r="H45" s="40" t="s">
        <v>24</v>
      </c>
    </row>
    <row r="46" spans="1:8" ht="63" x14ac:dyDescent="0.25">
      <c r="A46" s="37" t="s">
        <v>54</v>
      </c>
      <c r="B46" s="38">
        <v>2320</v>
      </c>
      <c r="C46" s="36">
        <v>852</v>
      </c>
      <c r="D46" s="36"/>
      <c r="E46" s="39"/>
      <c r="F46" s="39"/>
      <c r="G46" s="39"/>
      <c r="H46" s="40" t="s">
        <v>24</v>
      </c>
    </row>
    <row r="47" spans="1:8" ht="47.25" x14ac:dyDescent="0.25">
      <c r="A47" s="37" t="s">
        <v>55</v>
      </c>
      <c r="B47" s="38">
        <v>2330</v>
      </c>
      <c r="C47" s="36">
        <v>853</v>
      </c>
      <c r="D47" s="36"/>
      <c r="E47" s="39"/>
      <c r="F47" s="39"/>
      <c r="G47" s="39"/>
      <c r="H47" s="40" t="s">
        <v>24</v>
      </c>
    </row>
    <row r="48" spans="1:8" ht="47.25" x14ac:dyDescent="0.25">
      <c r="A48" s="37" t="s">
        <v>56</v>
      </c>
      <c r="B48" s="38">
        <v>2400</v>
      </c>
      <c r="C48" s="36" t="s">
        <v>24</v>
      </c>
      <c r="D48" s="36"/>
      <c r="E48" s="39"/>
      <c r="F48" s="39"/>
      <c r="G48" s="39"/>
      <c r="H48" s="40" t="s">
        <v>24</v>
      </c>
    </row>
    <row r="49" spans="1:8" ht="31.5" x14ac:dyDescent="0.25">
      <c r="A49" s="37" t="s">
        <v>57</v>
      </c>
      <c r="B49" s="38">
        <v>2410</v>
      </c>
      <c r="C49" s="36">
        <v>810</v>
      </c>
      <c r="D49" s="36"/>
      <c r="E49" s="39"/>
      <c r="F49" s="39"/>
      <c r="G49" s="39"/>
      <c r="H49" s="40" t="s">
        <v>24</v>
      </c>
    </row>
    <row r="50" spans="1:8" ht="31.5" x14ac:dyDescent="0.25">
      <c r="A50" s="37" t="s">
        <v>58</v>
      </c>
      <c r="B50" s="38">
        <v>2500</v>
      </c>
      <c r="C50" s="36" t="s">
        <v>24</v>
      </c>
      <c r="D50" s="36"/>
      <c r="E50" s="39"/>
      <c r="F50" s="39"/>
      <c r="G50" s="39"/>
      <c r="H50" s="40" t="s">
        <v>24</v>
      </c>
    </row>
    <row r="51" spans="1:8" ht="78.75" x14ac:dyDescent="0.25">
      <c r="A51" s="37" t="s">
        <v>59</v>
      </c>
      <c r="B51" s="38">
        <v>2520</v>
      </c>
      <c r="C51" s="36">
        <v>831</v>
      </c>
      <c r="D51" s="36"/>
      <c r="E51" s="39"/>
      <c r="F51" s="39"/>
      <c r="G51" s="39"/>
      <c r="H51" s="40" t="s">
        <v>24</v>
      </c>
    </row>
    <row r="52" spans="1:8" ht="31.5" x14ac:dyDescent="0.25">
      <c r="A52" s="37" t="s">
        <v>60</v>
      </c>
      <c r="B52" s="38">
        <v>2600</v>
      </c>
      <c r="C52" s="36" t="s">
        <v>24</v>
      </c>
      <c r="D52" s="36"/>
      <c r="E52" s="39">
        <v>0</v>
      </c>
      <c r="F52" s="39">
        <v>0</v>
      </c>
      <c r="G52" s="39">
        <v>0</v>
      </c>
      <c r="H52" s="39">
        <v>0</v>
      </c>
    </row>
    <row r="53" spans="1:8" ht="47.25" x14ac:dyDescent="0.25">
      <c r="A53" s="37" t="s">
        <v>61</v>
      </c>
      <c r="B53" s="38">
        <v>2630</v>
      </c>
      <c r="C53" s="36">
        <v>243</v>
      </c>
      <c r="D53" s="36"/>
      <c r="E53" s="39"/>
      <c r="F53" s="39"/>
      <c r="G53" s="39"/>
      <c r="H53" s="39"/>
    </row>
    <row r="54" spans="1:8" ht="31.5" x14ac:dyDescent="0.25">
      <c r="A54" s="37" t="s">
        <v>62</v>
      </c>
      <c r="B54" s="38">
        <v>2640</v>
      </c>
      <c r="C54" s="36">
        <v>244</v>
      </c>
      <c r="D54" s="36"/>
      <c r="E54" s="39"/>
      <c r="F54" s="39"/>
      <c r="G54" s="39"/>
      <c r="H54" s="39"/>
    </row>
    <row r="55" spans="1:8" ht="15.75" x14ac:dyDescent="0.25">
      <c r="A55" s="37"/>
      <c r="B55" s="38">
        <v>2641</v>
      </c>
      <c r="C55" s="36">
        <v>244</v>
      </c>
      <c r="D55" s="36"/>
      <c r="E55" s="39"/>
      <c r="F55" s="39"/>
      <c r="G55" s="39"/>
      <c r="H55" s="39"/>
    </row>
    <row r="56" spans="1:8" ht="15.75" x14ac:dyDescent="0.25">
      <c r="A56" s="37"/>
      <c r="B56" s="38">
        <v>2642</v>
      </c>
      <c r="C56" s="36">
        <v>244</v>
      </c>
      <c r="D56" s="36"/>
      <c r="E56" s="39"/>
      <c r="F56" s="39"/>
      <c r="G56" s="39"/>
      <c r="H56" s="39"/>
    </row>
    <row r="57" spans="1:8" ht="47.25" x14ac:dyDescent="0.25">
      <c r="A57" s="37" t="s">
        <v>63</v>
      </c>
      <c r="B57" s="38">
        <v>2650</v>
      </c>
      <c r="C57" s="36">
        <v>400</v>
      </c>
      <c r="D57" s="36"/>
      <c r="E57" s="39">
        <v>0</v>
      </c>
      <c r="F57" s="39">
        <v>0</v>
      </c>
      <c r="G57" s="39">
        <v>0</v>
      </c>
      <c r="H57" s="39">
        <v>0</v>
      </c>
    </row>
    <row r="58" spans="1:8" ht="47.25" x14ac:dyDescent="0.25">
      <c r="A58" s="37" t="s">
        <v>64</v>
      </c>
      <c r="B58" s="38">
        <v>2651</v>
      </c>
      <c r="C58" s="36">
        <v>406</v>
      </c>
      <c r="D58" s="36"/>
      <c r="E58" s="39"/>
      <c r="F58" s="39"/>
      <c r="G58" s="39"/>
      <c r="H58" s="39"/>
    </row>
    <row r="59" spans="1:8" ht="47.25" x14ac:dyDescent="0.25">
      <c r="A59" s="37" t="s">
        <v>65</v>
      </c>
      <c r="B59" s="38">
        <v>2652</v>
      </c>
      <c r="C59" s="36">
        <v>407</v>
      </c>
      <c r="D59" s="36"/>
      <c r="E59" s="39"/>
      <c r="F59" s="39"/>
      <c r="G59" s="39"/>
      <c r="H59" s="39"/>
    </row>
    <row r="60" spans="1:8" ht="31.5" x14ac:dyDescent="0.25">
      <c r="A60" s="37" t="s">
        <v>66</v>
      </c>
      <c r="B60" s="38">
        <v>3000</v>
      </c>
      <c r="C60" s="36">
        <v>100</v>
      </c>
      <c r="D60" s="36"/>
      <c r="E60" s="39">
        <v>0</v>
      </c>
      <c r="F60" s="39">
        <v>0</v>
      </c>
      <c r="G60" s="39">
        <v>0</v>
      </c>
      <c r="H60" s="40" t="s">
        <v>24</v>
      </c>
    </row>
    <row r="61" spans="1:8" ht="15.75" x14ac:dyDescent="0.25">
      <c r="A61" s="37" t="s">
        <v>67</v>
      </c>
      <c r="B61" s="38">
        <v>3010</v>
      </c>
      <c r="C61" s="36"/>
      <c r="D61" s="36"/>
      <c r="E61" s="39"/>
      <c r="F61" s="39"/>
      <c r="G61" s="39"/>
      <c r="H61" s="40" t="s">
        <v>24</v>
      </c>
    </row>
    <row r="62" spans="1:8" ht="15.75" x14ac:dyDescent="0.25">
      <c r="A62" s="37" t="s">
        <v>68</v>
      </c>
      <c r="B62" s="38">
        <v>3020</v>
      </c>
      <c r="C62" s="36"/>
      <c r="D62" s="36"/>
      <c r="E62" s="39"/>
      <c r="F62" s="39"/>
      <c r="G62" s="39"/>
      <c r="H62" s="40" t="s">
        <v>24</v>
      </c>
    </row>
    <row r="63" spans="1:8" ht="15.75" x14ac:dyDescent="0.25">
      <c r="A63" s="37" t="s">
        <v>69</v>
      </c>
      <c r="B63" s="38">
        <v>3030</v>
      </c>
      <c r="C63" s="36"/>
      <c r="D63" s="36"/>
      <c r="E63" s="39"/>
      <c r="F63" s="39"/>
      <c r="G63" s="39"/>
      <c r="H63" s="40" t="s">
        <v>24</v>
      </c>
    </row>
    <row r="64" spans="1:8" ht="15.75" x14ac:dyDescent="0.25">
      <c r="A64" s="37" t="s">
        <v>70</v>
      </c>
      <c r="B64" s="38">
        <v>4000</v>
      </c>
      <c r="C64" s="36" t="s">
        <v>24</v>
      </c>
      <c r="D64" s="36"/>
      <c r="E64" s="39"/>
      <c r="F64" s="39"/>
      <c r="G64" s="39"/>
      <c r="H64" s="40" t="s">
        <v>24</v>
      </c>
    </row>
    <row r="65" spans="1:8" ht="15.75" x14ac:dyDescent="0.25">
      <c r="A65" s="37" t="s">
        <v>71</v>
      </c>
      <c r="B65" s="38">
        <v>4010</v>
      </c>
      <c r="C65" s="36">
        <v>610</v>
      </c>
      <c r="D65" s="36"/>
      <c r="E65" s="39"/>
      <c r="F65" s="39"/>
      <c r="G65" s="39"/>
      <c r="H65" s="40" t="s">
        <v>24</v>
      </c>
    </row>
    <row r="66" spans="1:8" ht="15.75" x14ac:dyDescent="0.25">
      <c r="A66" s="34"/>
      <c r="B66" s="34"/>
      <c r="C66" s="34"/>
      <c r="D66" s="34"/>
      <c r="E66" s="34"/>
      <c r="F66" s="34"/>
      <c r="G66" s="34"/>
      <c r="H66" s="34"/>
    </row>
    <row r="67" spans="1:8" ht="15.75" x14ac:dyDescent="0.25">
      <c r="A67" s="34"/>
      <c r="B67" s="34"/>
      <c r="C67" s="34"/>
      <c r="D67" s="34"/>
      <c r="E67" s="34"/>
      <c r="F67" s="34"/>
      <c r="G67" s="34"/>
      <c r="H67" s="34"/>
    </row>
    <row r="68" spans="1:8" ht="15.75" x14ac:dyDescent="0.25">
      <c r="A68" s="34"/>
      <c r="B68" s="34"/>
      <c r="C68" s="34"/>
      <c r="D68" s="34"/>
      <c r="E68" s="34"/>
      <c r="F68" s="34"/>
      <c r="G68" s="34"/>
      <c r="H68" s="34"/>
    </row>
  </sheetData>
  <mergeCells count="6">
    <mergeCell ref="A1:H1"/>
    <mergeCell ref="A3:A4"/>
    <mergeCell ref="B3:B4"/>
    <mergeCell ref="C3:C4"/>
    <mergeCell ref="D3:D4"/>
    <mergeCell ref="E3:H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L92"/>
  <sheetViews>
    <sheetView view="pageBreakPreview" topLeftCell="A55" zoomScale="60" zoomScaleNormal="100" workbookViewId="0">
      <selection activeCell="H7" sqref="H7"/>
    </sheetView>
  </sheetViews>
  <sheetFormatPr defaultColWidth="11.5703125" defaultRowHeight="15.75" x14ac:dyDescent="0.25"/>
  <cols>
    <col min="1" max="1" width="37" style="11" customWidth="1"/>
    <col min="2" max="2" width="7.42578125" style="11" customWidth="1"/>
    <col min="3" max="3" width="14.7109375" style="11" customWidth="1"/>
    <col min="4" max="4" width="7.7109375" style="11" customWidth="1"/>
    <col min="5" max="8" width="16" style="11" customWidth="1"/>
    <col min="9" max="9" width="12.28515625" style="11" bestFit="1" customWidth="1"/>
    <col min="10" max="64" width="11.5703125" style="11"/>
  </cols>
  <sheetData>
    <row r="1" spans="1:64" ht="15.2" customHeight="1" x14ac:dyDescent="0.25">
      <c r="A1" s="97" t="s">
        <v>74</v>
      </c>
      <c r="B1" s="97"/>
      <c r="C1" s="97"/>
      <c r="D1" s="97"/>
      <c r="E1" s="97"/>
      <c r="F1" s="97"/>
      <c r="G1" s="97"/>
      <c r="H1" s="97"/>
    </row>
    <row r="3" spans="1:64" ht="15.2" customHeight="1" x14ac:dyDescent="0.25">
      <c r="A3" s="96" t="s">
        <v>14</v>
      </c>
      <c r="B3" s="96" t="s">
        <v>15</v>
      </c>
      <c r="C3" s="96" t="s">
        <v>16</v>
      </c>
      <c r="D3" s="96" t="s">
        <v>17</v>
      </c>
      <c r="E3" s="96" t="s">
        <v>18</v>
      </c>
      <c r="F3" s="96"/>
      <c r="G3" s="96"/>
      <c r="H3" s="96"/>
    </row>
    <row r="4" spans="1:64" ht="63" x14ac:dyDescent="0.25">
      <c r="A4" s="96"/>
      <c r="B4" s="96"/>
      <c r="C4" s="96"/>
      <c r="D4" s="96"/>
      <c r="E4" s="13" t="s">
        <v>182</v>
      </c>
      <c r="F4" s="13" t="s">
        <v>183</v>
      </c>
      <c r="G4" s="13" t="s">
        <v>184</v>
      </c>
      <c r="H4" s="13" t="s">
        <v>22</v>
      </c>
    </row>
    <row r="5" spans="1:64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64" ht="31.5" x14ac:dyDescent="0.25">
      <c r="A6" s="15" t="s">
        <v>23</v>
      </c>
      <c r="B6" s="16">
        <v>1</v>
      </c>
      <c r="C6" s="14" t="s">
        <v>24</v>
      </c>
      <c r="D6" s="14" t="s">
        <v>24</v>
      </c>
      <c r="E6" s="17"/>
      <c r="F6" s="17"/>
      <c r="G6" s="17"/>
      <c r="H6" s="17"/>
    </row>
    <row r="7" spans="1:64" ht="31.5" x14ac:dyDescent="0.25">
      <c r="A7" s="15" t="s">
        <v>25</v>
      </c>
      <c r="B7" s="16">
        <v>2</v>
      </c>
      <c r="C7" s="14" t="s">
        <v>24</v>
      </c>
      <c r="D7" s="14" t="s">
        <v>24</v>
      </c>
      <c r="E7" s="17"/>
      <c r="F7" s="17"/>
      <c r="G7" s="17"/>
      <c r="H7" s="17">
        <f>H6+H8-H30</f>
        <v>0</v>
      </c>
    </row>
    <row r="8" spans="1:64" s="70" customFormat="1" x14ac:dyDescent="0.25">
      <c r="A8" s="64" t="s">
        <v>26</v>
      </c>
      <c r="B8" s="65">
        <v>1000</v>
      </c>
      <c r="C8" s="66"/>
      <c r="D8" s="66"/>
      <c r="E8" s="67">
        <f>E12+E9+E15</f>
        <v>94750000</v>
      </c>
      <c r="F8" s="67">
        <f>F9+F12+F15+F18+F21+F25+F28</f>
        <v>94600000</v>
      </c>
      <c r="G8" s="67">
        <f>G9+G12+G15+G18+G21+G25+G28</f>
        <v>90600000</v>
      </c>
      <c r="H8" s="67">
        <f>H9+H12+H15+H18+H21+H25+H28</f>
        <v>0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</row>
    <row r="9" spans="1:64" ht="31.5" x14ac:dyDescent="0.25">
      <c r="A9" s="15" t="s">
        <v>27</v>
      </c>
      <c r="B9" s="16">
        <v>1100</v>
      </c>
      <c r="C9" s="14">
        <v>120</v>
      </c>
      <c r="D9" s="14"/>
      <c r="E9" s="17">
        <f>E10</f>
        <v>25000</v>
      </c>
      <c r="F9" s="17">
        <f>SUM(F10:F11)</f>
        <v>0</v>
      </c>
      <c r="G9" s="17">
        <f>SUM(G10:G11)</f>
        <v>0</v>
      </c>
      <c r="H9" s="17">
        <f>SUM(H10:H11)</f>
        <v>0</v>
      </c>
    </row>
    <row r="10" spans="1:64" x14ac:dyDescent="0.25">
      <c r="A10" s="15" t="s">
        <v>138</v>
      </c>
      <c r="B10" s="16">
        <v>1110</v>
      </c>
      <c r="C10" s="14">
        <v>120</v>
      </c>
      <c r="D10" s="14">
        <v>121</v>
      </c>
      <c r="E10" s="17">
        <v>25000</v>
      </c>
      <c r="F10" s="17"/>
      <c r="G10" s="17"/>
      <c r="H10" s="17"/>
    </row>
    <row r="11" spans="1:64" x14ac:dyDescent="0.25">
      <c r="A11" s="15"/>
      <c r="B11" s="16">
        <v>1120</v>
      </c>
      <c r="C11" s="14"/>
      <c r="D11" s="14"/>
      <c r="E11" s="17"/>
      <c r="F11" s="17"/>
      <c r="G11" s="17"/>
      <c r="H11" s="17"/>
    </row>
    <row r="12" spans="1:64" ht="47.25" x14ac:dyDescent="0.25">
      <c r="A12" s="15" t="s">
        <v>28</v>
      </c>
      <c r="B12" s="16">
        <v>1200</v>
      </c>
      <c r="C12" s="14">
        <v>130</v>
      </c>
      <c r="D12" s="14"/>
      <c r="E12" s="17">
        <f>E14</f>
        <v>94700000</v>
      </c>
      <c r="F12" s="17">
        <f>SUM(F13:F14)</f>
        <v>94600000</v>
      </c>
      <c r="G12" s="17">
        <f>SUM(G13:G14)</f>
        <v>90600000</v>
      </c>
      <c r="H12" s="17">
        <f>SUM(H13:H14)</f>
        <v>0</v>
      </c>
    </row>
    <row r="13" spans="1:64" ht="78.75" x14ac:dyDescent="0.25">
      <c r="A13" s="15" t="s">
        <v>29</v>
      </c>
      <c r="B13" s="16">
        <v>1210</v>
      </c>
      <c r="C13" s="14">
        <v>130</v>
      </c>
      <c r="D13" s="14"/>
      <c r="E13" s="17"/>
      <c r="F13" s="17"/>
      <c r="G13" s="17"/>
      <c r="H13" s="17"/>
    </row>
    <row r="14" spans="1:64" ht="63" x14ac:dyDescent="0.25">
      <c r="A14" s="15" t="s">
        <v>74</v>
      </c>
      <c r="B14" s="16">
        <v>1220</v>
      </c>
      <c r="C14" s="14">
        <v>130</v>
      </c>
      <c r="D14" s="14">
        <v>131</v>
      </c>
      <c r="E14" s="31">
        <v>94700000</v>
      </c>
      <c r="F14" s="17">
        <v>94600000</v>
      </c>
      <c r="G14" s="17">
        <v>90600000</v>
      </c>
      <c r="H14" s="17"/>
    </row>
    <row r="15" spans="1:64" ht="47.25" x14ac:dyDescent="0.25">
      <c r="A15" s="15" t="s">
        <v>30</v>
      </c>
      <c r="B15" s="16">
        <v>1300</v>
      </c>
      <c r="C15" s="14">
        <v>140</v>
      </c>
      <c r="D15" s="14"/>
      <c r="E15" s="17">
        <f>SUM(E16:E17)</f>
        <v>25000</v>
      </c>
      <c r="F15" s="17">
        <f>SUM(F16:F17)</f>
        <v>0</v>
      </c>
      <c r="G15" s="17">
        <f>SUM(G16:G17)</f>
        <v>0</v>
      </c>
      <c r="H15" s="17">
        <f>SUM(H16:H17)</f>
        <v>0</v>
      </c>
    </row>
    <row r="16" spans="1:64" ht="31.5" x14ac:dyDescent="0.25">
      <c r="A16" s="15" t="s">
        <v>137</v>
      </c>
      <c r="B16" s="16">
        <v>1310</v>
      </c>
      <c r="C16" s="14">
        <v>140</v>
      </c>
      <c r="D16" s="14">
        <v>141</v>
      </c>
      <c r="E16" s="17">
        <v>25000</v>
      </c>
      <c r="F16" s="17"/>
      <c r="G16" s="17"/>
      <c r="H16" s="17"/>
    </row>
    <row r="17" spans="1:64" x14ac:dyDescent="0.25">
      <c r="A17" s="15"/>
      <c r="B17" s="16">
        <v>1320</v>
      </c>
      <c r="C17" s="14">
        <v>140</v>
      </c>
      <c r="D17" s="14"/>
      <c r="E17" s="17"/>
      <c r="F17" s="17"/>
      <c r="G17" s="17"/>
      <c r="H17" s="17"/>
    </row>
    <row r="18" spans="1:64" ht="31.5" x14ac:dyDescent="0.25">
      <c r="A18" s="15" t="s">
        <v>31</v>
      </c>
      <c r="B18" s="16">
        <v>1400</v>
      </c>
      <c r="C18" s="14">
        <v>150</v>
      </c>
      <c r="D18" s="14"/>
      <c r="E18" s="17">
        <f>SUM(E19:E20)</f>
        <v>0</v>
      </c>
      <c r="F18" s="17">
        <f>SUM(F19:F20)</f>
        <v>0</v>
      </c>
      <c r="G18" s="17">
        <f>SUM(G19:G20)</f>
        <v>0</v>
      </c>
      <c r="H18" s="17">
        <f>SUM(H19:H20)</f>
        <v>0</v>
      </c>
    </row>
    <row r="19" spans="1:64" ht="36" customHeight="1" x14ac:dyDescent="0.25">
      <c r="A19" s="15" t="s">
        <v>177</v>
      </c>
      <c r="B19" s="16">
        <v>1410</v>
      </c>
      <c r="C19" s="14">
        <v>150</v>
      </c>
      <c r="D19" s="14">
        <v>152</v>
      </c>
      <c r="E19" s="31"/>
      <c r="F19" s="17"/>
      <c r="G19" s="17"/>
      <c r="H19" s="17"/>
    </row>
    <row r="20" spans="1:64" x14ac:dyDescent="0.25">
      <c r="A20" s="15"/>
      <c r="B20" s="16">
        <v>1420</v>
      </c>
      <c r="C20" s="14">
        <v>150</v>
      </c>
      <c r="D20" s="14"/>
      <c r="E20" s="17"/>
      <c r="F20" s="17"/>
      <c r="G20" s="17"/>
      <c r="H20" s="17"/>
    </row>
    <row r="21" spans="1:64" x14ac:dyDescent="0.25">
      <c r="A21" s="15" t="s">
        <v>32</v>
      </c>
      <c r="B21" s="16">
        <v>1500</v>
      </c>
      <c r="C21" s="14">
        <v>180</v>
      </c>
      <c r="D21" s="14"/>
      <c r="E21" s="17">
        <f>SUM(E22:E24)</f>
        <v>0</v>
      </c>
      <c r="F21" s="17">
        <f>SUM(F22:F24)</f>
        <v>0</v>
      </c>
      <c r="G21" s="17">
        <f>SUM(G22:G24)</f>
        <v>0</v>
      </c>
      <c r="H21" s="17">
        <f>SUM(H22:H24)</f>
        <v>0</v>
      </c>
    </row>
    <row r="22" spans="1:64" x14ac:dyDescent="0.25">
      <c r="A22" s="15" t="s">
        <v>33</v>
      </c>
      <c r="B22" s="16">
        <v>1510</v>
      </c>
      <c r="C22" s="14">
        <v>180</v>
      </c>
      <c r="D22" s="14"/>
      <c r="E22" s="17"/>
      <c r="F22" s="17"/>
      <c r="G22" s="17"/>
      <c r="H22" s="17"/>
    </row>
    <row r="23" spans="1:64" ht="31.5" x14ac:dyDescent="0.25">
      <c r="A23" s="15" t="s">
        <v>34</v>
      </c>
      <c r="B23" s="16">
        <v>1520</v>
      </c>
      <c r="C23" s="14">
        <v>180</v>
      </c>
      <c r="D23" s="14"/>
      <c r="E23" s="17"/>
      <c r="F23" s="17"/>
      <c r="G23" s="17"/>
      <c r="H23" s="17"/>
    </row>
    <row r="24" spans="1:64" x14ac:dyDescent="0.25">
      <c r="A24" s="15" t="s">
        <v>139</v>
      </c>
      <c r="B24" s="16">
        <v>1530</v>
      </c>
      <c r="C24" s="14">
        <v>180</v>
      </c>
      <c r="D24" s="14">
        <v>189</v>
      </c>
      <c r="E24" s="17"/>
      <c r="F24" s="17"/>
      <c r="G24" s="17"/>
      <c r="H24" s="17"/>
    </row>
    <row r="25" spans="1:64" ht="31.5" x14ac:dyDescent="0.25">
      <c r="A25" s="15" t="s">
        <v>35</v>
      </c>
      <c r="B25" s="16">
        <v>1900</v>
      </c>
      <c r="C25" s="14"/>
      <c r="D25" s="14"/>
      <c r="E25" s="17">
        <f>E26+E27+E28+E29</f>
        <v>0</v>
      </c>
      <c r="F25" s="17">
        <f>SUM(F26:F27)</f>
        <v>0</v>
      </c>
      <c r="G25" s="17">
        <f>SUM(G26:G27)</f>
        <v>0</v>
      </c>
      <c r="H25" s="17">
        <f>SUM(H26:H27)</f>
        <v>0</v>
      </c>
    </row>
    <row r="26" spans="1:64" ht="31.5" x14ac:dyDescent="0.25">
      <c r="A26" s="15" t="s">
        <v>158</v>
      </c>
      <c r="B26" s="16">
        <v>1910</v>
      </c>
      <c r="C26" s="14">
        <v>440</v>
      </c>
      <c r="D26" s="14">
        <v>446</v>
      </c>
      <c r="E26" s="17"/>
      <c r="F26" s="17"/>
      <c r="G26" s="17"/>
      <c r="H26" s="17"/>
    </row>
    <row r="27" spans="1:64" x14ac:dyDescent="0.25">
      <c r="A27" s="15"/>
      <c r="B27" s="16">
        <v>1920</v>
      </c>
      <c r="C27" s="14"/>
      <c r="D27" s="14"/>
      <c r="E27" s="17"/>
      <c r="F27" s="17"/>
      <c r="G27" s="17"/>
      <c r="H27" s="17"/>
    </row>
    <row r="28" spans="1:64" x14ac:dyDescent="0.25">
      <c r="A28" s="15" t="s">
        <v>36</v>
      </c>
      <c r="B28" s="16">
        <v>1980</v>
      </c>
      <c r="C28" s="14" t="s">
        <v>24</v>
      </c>
      <c r="D28" s="14"/>
      <c r="E28" s="31"/>
      <c r="F28" s="17"/>
      <c r="G28" s="17"/>
      <c r="H28" s="17"/>
    </row>
    <row r="29" spans="1:64" ht="63" x14ac:dyDescent="0.25">
      <c r="A29" s="15" t="s">
        <v>37</v>
      </c>
      <c r="B29" s="16">
        <v>1981</v>
      </c>
      <c r="C29" s="14">
        <v>510</v>
      </c>
      <c r="D29" s="14"/>
      <c r="E29" s="31"/>
      <c r="F29" s="17"/>
      <c r="G29" s="17"/>
      <c r="H29" s="18" t="s">
        <v>24</v>
      </c>
    </row>
    <row r="30" spans="1:64" s="70" customFormat="1" x14ac:dyDescent="0.25">
      <c r="A30" s="64" t="s">
        <v>38</v>
      </c>
      <c r="B30" s="65">
        <v>2000</v>
      </c>
      <c r="C30" s="66" t="s">
        <v>24</v>
      </c>
      <c r="D30" s="66"/>
      <c r="E30" s="67">
        <f>E31+E43+E49+E56+E58+E60</f>
        <v>94750000</v>
      </c>
      <c r="F30" s="67">
        <f>F31+F43+F49+F56+F58+F60</f>
        <v>94600000</v>
      </c>
      <c r="G30" s="67">
        <f>G31+G43+G49+G56+G58+G60</f>
        <v>90600000</v>
      </c>
      <c r="H30" s="67">
        <f>H60</f>
        <v>0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</row>
    <row r="31" spans="1:64" ht="31.5" x14ac:dyDescent="0.25">
      <c r="A31" s="15" t="s">
        <v>39</v>
      </c>
      <c r="B31" s="16">
        <v>2100</v>
      </c>
      <c r="C31" s="14" t="s">
        <v>24</v>
      </c>
      <c r="D31" s="14"/>
      <c r="E31" s="17">
        <f>E32+E40</f>
        <v>78250000</v>
      </c>
      <c r="F31" s="17">
        <f>F32++F35+F40</f>
        <v>75818000</v>
      </c>
      <c r="G31" s="17">
        <f>G32++G35+G40</f>
        <v>75818000</v>
      </c>
      <c r="H31" s="18" t="s">
        <v>24</v>
      </c>
      <c r="I31" s="11">
        <v>77350000</v>
      </c>
    </row>
    <row r="32" spans="1:64" x14ac:dyDescent="0.25">
      <c r="A32" s="15" t="s">
        <v>40</v>
      </c>
      <c r="B32" s="16">
        <v>2110</v>
      </c>
      <c r="C32" s="14">
        <v>111</v>
      </c>
      <c r="D32" s="14"/>
      <c r="E32" s="17">
        <f>E33+E34+E35</f>
        <v>60204224.270000003</v>
      </c>
      <c r="F32" s="17">
        <v>58000000</v>
      </c>
      <c r="G32" s="17">
        <v>58000000</v>
      </c>
      <c r="H32" s="18" t="s">
        <v>24</v>
      </c>
      <c r="I32" s="11">
        <v>59408600</v>
      </c>
      <c r="J32" s="11">
        <f>I32*30.2%</f>
        <v>17941397.199999999</v>
      </c>
      <c r="K32" s="11">
        <f>I32+J32</f>
        <v>77349997.200000003</v>
      </c>
    </row>
    <row r="33" spans="1:11" x14ac:dyDescent="0.25">
      <c r="A33" s="15" t="s">
        <v>152</v>
      </c>
      <c r="B33" s="16"/>
      <c r="C33" s="14">
        <v>111</v>
      </c>
      <c r="D33" s="14">
        <v>211</v>
      </c>
      <c r="E33" s="17">
        <v>59754224.270000003</v>
      </c>
      <c r="F33" s="17">
        <v>59000000</v>
      </c>
      <c r="G33" s="17">
        <v>58000000</v>
      </c>
      <c r="H33" s="18"/>
      <c r="K33" s="11">
        <f>I31-K32</f>
        <v>2.7999999970197678</v>
      </c>
    </row>
    <row r="34" spans="1:11" ht="47.25" x14ac:dyDescent="0.25">
      <c r="A34" s="15" t="s">
        <v>150</v>
      </c>
      <c r="B34" s="16"/>
      <c r="C34" s="14">
        <v>111</v>
      </c>
      <c r="D34" s="14">
        <v>266</v>
      </c>
      <c r="E34" s="17">
        <v>300000</v>
      </c>
      <c r="F34" s="17"/>
      <c r="G34" s="17"/>
      <c r="H34" s="18"/>
    </row>
    <row r="35" spans="1:11" ht="47.25" x14ac:dyDescent="0.25">
      <c r="A35" s="15" t="s">
        <v>41</v>
      </c>
      <c r="B35" s="16">
        <v>2120</v>
      </c>
      <c r="C35" s="14">
        <v>112</v>
      </c>
      <c r="D35" s="14"/>
      <c r="E35" s="17">
        <v>150000</v>
      </c>
      <c r="F35" s="17"/>
      <c r="G35" s="17"/>
      <c r="H35" s="18" t="s">
        <v>24</v>
      </c>
    </row>
    <row r="36" spans="1:11" ht="38.25" customHeight="1" x14ac:dyDescent="0.25">
      <c r="A36" s="15" t="s">
        <v>151</v>
      </c>
      <c r="B36" s="16">
        <v>2121</v>
      </c>
      <c r="C36" s="14">
        <v>112</v>
      </c>
      <c r="D36" s="14">
        <v>212</v>
      </c>
      <c r="E36" s="17">
        <v>50000</v>
      </c>
      <c r="F36" s="17"/>
      <c r="G36" s="17"/>
      <c r="H36" s="18"/>
    </row>
    <row r="37" spans="1:11" x14ac:dyDescent="0.25">
      <c r="A37" s="15" t="s">
        <v>149</v>
      </c>
      <c r="B37" s="16">
        <v>2122</v>
      </c>
      <c r="C37" s="14">
        <v>112</v>
      </c>
      <c r="D37" s="14">
        <v>226</v>
      </c>
      <c r="E37" s="17">
        <v>50000</v>
      </c>
      <c r="F37" s="17"/>
      <c r="G37" s="17"/>
      <c r="H37" s="18"/>
    </row>
    <row r="38" spans="1:11" ht="33.75" customHeight="1" x14ac:dyDescent="0.25">
      <c r="A38" s="15" t="s">
        <v>150</v>
      </c>
      <c r="B38" s="16">
        <v>2123</v>
      </c>
      <c r="C38" s="14">
        <v>112</v>
      </c>
      <c r="D38" s="14">
        <v>266</v>
      </c>
      <c r="E38" s="17">
        <v>50000</v>
      </c>
      <c r="F38" s="17"/>
      <c r="G38" s="17"/>
      <c r="H38" s="18"/>
    </row>
    <row r="39" spans="1:11" ht="63" x14ac:dyDescent="0.25">
      <c r="A39" s="15" t="s">
        <v>42</v>
      </c>
      <c r="B39" s="16">
        <v>2130</v>
      </c>
      <c r="C39" s="14">
        <v>113</v>
      </c>
      <c r="D39" s="14"/>
      <c r="E39" s="17"/>
      <c r="F39" s="17"/>
      <c r="G39" s="17"/>
      <c r="H39" s="18" t="s">
        <v>24</v>
      </c>
    </row>
    <row r="40" spans="1:11" ht="94.5" x14ac:dyDescent="0.25">
      <c r="A40" s="15" t="s">
        <v>43</v>
      </c>
      <c r="B40" s="16">
        <v>2140</v>
      </c>
      <c r="C40" s="14">
        <v>119</v>
      </c>
      <c r="D40" s="14"/>
      <c r="E40" s="17">
        <f>SUM(E41:E42)</f>
        <v>18045775.73</v>
      </c>
      <c r="F40" s="17">
        <f>SUM(F41:F42)</f>
        <v>17818000</v>
      </c>
      <c r="G40" s="17">
        <f>SUM(G41:G42)</f>
        <v>17818000</v>
      </c>
      <c r="H40" s="18" t="s">
        <v>24</v>
      </c>
    </row>
    <row r="41" spans="1:11" x14ac:dyDescent="0.25">
      <c r="A41" s="15" t="s">
        <v>44</v>
      </c>
      <c r="B41" s="16">
        <v>2141</v>
      </c>
      <c r="C41" s="14">
        <v>119</v>
      </c>
      <c r="D41" s="14">
        <v>213</v>
      </c>
      <c r="E41" s="17">
        <v>18045775.73</v>
      </c>
      <c r="F41" s="17">
        <v>17818000</v>
      </c>
      <c r="G41" s="17">
        <v>17818000</v>
      </c>
      <c r="H41" s="18" t="s">
        <v>24</v>
      </c>
    </row>
    <row r="42" spans="1:11" x14ac:dyDescent="0.25">
      <c r="A42" s="15" t="s">
        <v>45</v>
      </c>
      <c r="B42" s="16">
        <v>2142</v>
      </c>
      <c r="C42" s="14">
        <v>119</v>
      </c>
      <c r="D42" s="14"/>
      <c r="E42" s="17"/>
      <c r="F42" s="17"/>
      <c r="G42" s="17"/>
      <c r="H42" s="18" t="s">
        <v>24</v>
      </c>
    </row>
    <row r="43" spans="1:11" ht="31.5" x14ac:dyDescent="0.25">
      <c r="A43" s="15" t="s">
        <v>46</v>
      </c>
      <c r="B43" s="16">
        <v>2200</v>
      </c>
      <c r="C43" s="14">
        <v>300</v>
      </c>
      <c r="D43" s="14"/>
      <c r="E43" s="17">
        <f>E44+E46+E47+E48</f>
        <v>0</v>
      </c>
      <c r="F43" s="17">
        <f>F44+F46+F47+F48</f>
        <v>0</v>
      </c>
      <c r="G43" s="17">
        <f>G44+G46+G47+G48</f>
        <v>0</v>
      </c>
      <c r="H43" s="18" t="s">
        <v>24</v>
      </c>
    </row>
    <row r="44" spans="1:11" ht="47.25" x14ac:dyDescent="0.25">
      <c r="A44" s="15" t="s">
        <v>47</v>
      </c>
      <c r="B44" s="16">
        <v>2210</v>
      </c>
      <c r="C44" s="14">
        <v>320</v>
      </c>
      <c r="D44" s="14"/>
      <c r="E44" s="17"/>
      <c r="F44" s="17"/>
      <c r="G44" s="17"/>
      <c r="H44" s="18" t="s">
        <v>24</v>
      </c>
    </row>
    <row r="45" spans="1:11" ht="63" x14ac:dyDescent="0.25">
      <c r="A45" s="15" t="s">
        <v>48</v>
      </c>
      <c r="B45" s="16">
        <v>2211</v>
      </c>
      <c r="C45" s="14">
        <v>321</v>
      </c>
      <c r="D45" s="14"/>
      <c r="E45" s="17"/>
      <c r="F45" s="17"/>
      <c r="G45" s="17"/>
      <c r="H45" s="18" t="s">
        <v>24</v>
      </c>
    </row>
    <row r="46" spans="1:11" ht="78.75" x14ac:dyDescent="0.25">
      <c r="A46" s="15" t="s">
        <v>49</v>
      </c>
      <c r="B46" s="16">
        <v>2220</v>
      </c>
      <c r="C46" s="14">
        <v>340</v>
      </c>
      <c r="D46" s="14">
        <v>296</v>
      </c>
      <c r="E46" s="31"/>
      <c r="F46" s="17"/>
      <c r="G46" s="17"/>
      <c r="H46" s="18" t="s">
        <v>24</v>
      </c>
    </row>
    <row r="47" spans="1:11" ht="110.25" x14ac:dyDescent="0.25">
      <c r="A47" s="15" t="s">
        <v>50</v>
      </c>
      <c r="B47" s="16">
        <v>2230</v>
      </c>
      <c r="C47" s="14">
        <v>350</v>
      </c>
      <c r="D47" s="14"/>
      <c r="E47" s="17"/>
      <c r="F47" s="17"/>
      <c r="G47" s="17"/>
      <c r="H47" s="18" t="s">
        <v>24</v>
      </c>
    </row>
    <row r="48" spans="1:11" ht="47.25" x14ac:dyDescent="0.25">
      <c r="A48" s="15" t="s">
        <v>51</v>
      </c>
      <c r="B48" s="16">
        <v>2240</v>
      </c>
      <c r="C48" s="14">
        <v>360</v>
      </c>
      <c r="D48" s="14"/>
      <c r="E48" s="17"/>
      <c r="F48" s="17"/>
      <c r="G48" s="17"/>
      <c r="H48" s="18" t="s">
        <v>24</v>
      </c>
    </row>
    <row r="49" spans="1:64" s="70" customFormat="1" ht="31.5" x14ac:dyDescent="0.25">
      <c r="A49" s="64" t="s">
        <v>52</v>
      </c>
      <c r="B49" s="65">
        <v>2300</v>
      </c>
      <c r="C49" s="66">
        <v>850</v>
      </c>
      <c r="D49" s="66"/>
      <c r="E49" s="67">
        <v>500000</v>
      </c>
      <c r="F49" s="67">
        <f>SUM(F50:F52)</f>
        <v>500000</v>
      </c>
      <c r="G49" s="67">
        <f>SUM(G50:G52)</f>
        <v>600000</v>
      </c>
      <c r="H49" s="68" t="s">
        <v>24</v>
      </c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</row>
    <row r="50" spans="1:64" ht="31.5" x14ac:dyDescent="0.25">
      <c r="A50" s="15" t="s">
        <v>53</v>
      </c>
      <c r="B50" s="16">
        <v>2310</v>
      </c>
      <c r="C50" s="14">
        <v>851</v>
      </c>
      <c r="D50" s="14">
        <v>291</v>
      </c>
      <c r="E50" s="17">
        <v>300000</v>
      </c>
      <c r="F50" s="17">
        <v>400000</v>
      </c>
      <c r="G50" s="17">
        <v>500000</v>
      </c>
      <c r="H50" s="18" t="s">
        <v>24</v>
      </c>
    </row>
    <row r="51" spans="1:64" ht="78.75" x14ac:dyDescent="0.25">
      <c r="A51" s="15" t="s">
        <v>54</v>
      </c>
      <c r="B51" s="16">
        <v>2320</v>
      </c>
      <c r="C51" s="14">
        <v>852</v>
      </c>
      <c r="D51" s="14">
        <v>291</v>
      </c>
      <c r="E51" s="17">
        <v>140000</v>
      </c>
      <c r="F51" s="17">
        <v>40000</v>
      </c>
      <c r="G51" s="17">
        <v>40000</v>
      </c>
      <c r="H51" s="18" t="s">
        <v>24</v>
      </c>
    </row>
    <row r="52" spans="1:64" x14ac:dyDescent="0.25">
      <c r="A52" s="15" t="s">
        <v>153</v>
      </c>
      <c r="B52" s="16">
        <v>2330</v>
      </c>
      <c r="C52" s="14">
        <v>853</v>
      </c>
      <c r="D52" s="14"/>
      <c r="E52" s="17">
        <v>60000</v>
      </c>
      <c r="F52" s="17">
        <v>60000</v>
      </c>
      <c r="G52" s="17">
        <v>60000</v>
      </c>
      <c r="H52" s="18" t="s">
        <v>24</v>
      </c>
    </row>
    <row r="53" spans="1:64" x14ac:dyDescent="0.25">
      <c r="A53" s="15" t="s">
        <v>153</v>
      </c>
      <c r="B53" s="16">
        <v>2331</v>
      </c>
      <c r="C53" s="14">
        <v>853</v>
      </c>
      <c r="D53" s="43">
        <v>292</v>
      </c>
      <c r="E53" s="31">
        <v>10000</v>
      </c>
      <c r="F53" s="17">
        <v>60000</v>
      </c>
      <c r="G53" s="17">
        <v>60000</v>
      </c>
      <c r="H53" s="18" t="s">
        <v>24</v>
      </c>
    </row>
    <row r="54" spans="1:64" ht="31.5" x14ac:dyDescent="0.25">
      <c r="A54" s="15" t="s">
        <v>156</v>
      </c>
      <c r="B54" s="16"/>
      <c r="C54" s="14">
        <v>853</v>
      </c>
      <c r="D54" s="43">
        <v>297</v>
      </c>
      <c r="E54" s="31">
        <v>10000</v>
      </c>
      <c r="F54" s="17"/>
      <c r="G54" s="17"/>
      <c r="H54" s="18"/>
    </row>
    <row r="55" spans="1:64" ht="51.6" customHeight="1" x14ac:dyDescent="0.25">
      <c r="A55" s="15" t="s">
        <v>55</v>
      </c>
      <c r="B55" s="16">
        <v>2332</v>
      </c>
      <c r="C55" s="14">
        <v>853</v>
      </c>
      <c r="D55" s="43">
        <v>291</v>
      </c>
      <c r="E55" s="31">
        <v>40000</v>
      </c>
      <c r="F55" s="17"/>
      <c r="G55" s="17"/>
      <c r="H55" s="18"/>
    </row>
    <row r="56" spans="1:64" ht="47.25" x14ac:dyDescent="0.25">
      <c r="A56" s="15" t="s">
        <v>56</v>
      </c>
      <c r="B56" s="16">
        <v>2400</v>
      </c>
      <c r="C56" s="14" t="s">
        <v>24</v>
      </c>
      <c r="D56" s="14"/>
      <c r="E56" s="17"/>
      <c r="F56" s="17"/>
      <c r="G56" s="17"/>
      <c r="H56" s="18" t="s">
        <v>24</v>
      </c>
    </row>
    <row r="57" spans="1:64" ht="31.5" x14ac:dyDescent="0.25">
      <c r="A57" s="15" t="s">
        <v>57</v>
      </c>
      <c r="B57" s="16">
        <v>2410</v>
      </c>
      <c r="C57" s="14">
        <v>810</v>
      </c>
      <c r="D57" s="14"/>
      <c r="E57" s="17"/>
      <c r="F57" s="17"/>
      <c r="G57" s="17"/>
      <c r="H57" s="18" t="s">
        <v>24</v>
      </c>
    </row>
    <row r="58" spans="1:64" ht="31.5" x14ac:dyDescent="0.25">
      <c r="A58" s="15" t="s">
        <v>58</v>
      </c>
      <c r="B58" s="16">
        <v>2500</v>
      </c>
      <c r="C58" s="14" t="s">
        <v>24</v>
      </c>
      <c r="D58" s="14"/>
      <c r="E58" s="17"/>
      <c r="F58" s="17"/>
      <c r="G58" s="17"/>
      <c r="H58" s="18" t="s">
        <v>24</v>
      </c>
    </row>
    <row r="59" spans="1:64" ht="78.75" x14ac:dyDescent="0.25">
      <c r="A59" s="15" t="s">
        <v>59</v>
      </c>
      <c r="B59" s="16">
        <v>2520</v>
      </c>
      <c r="C59" s="14">
        <v>831</v>
      </c>
      <c r="D59" s="14"/>
      <c r="E59" s="17"/>
      <c r="F59" s="17"/>
      <c r="G59" s="17"/>
      <c r="H59" s="18" t="s">
        <v>24</v>
      </c>
    </row>
    <row r="60" spans="1:64" s="70" customFormat="1" ht="31.5" x14ac:dyDescent="0.25">
      <c r="A60" s="64" t="s">
        <v>60</v>
      </c>
      <c r="B60" s="65">
        <v>2600</v>
      </c>
      <c r="C60" s="66" t="s">
        <v>24</v>
      </c>
      <c r="D60" s="66"/>
      <c r="E60" s="67">
        <f>E61+E64+E84+E82+E62</f>
        <v>16000000</v>
      </c>
      <c r="F60" s="67">
        <f>F61+F64+F84+F82</f>
        <v>18282000</v>
      </c>
      <c r="G60" s="67">
        <f>G61+G64+G84+G82</f>
        <v>14182000</v>
      </c>
      <c r="H60" s="67">
        <f>H62+H64+H84</f>
        <v>0</v>
      </c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</row>
    <row r="61" spans="1:64" ht="47.25" x14ac:dyDescent="0.25">
      <c r="A61" s="37" t="s">
        <v>61</v>
      </c>
      <c r="B61" s="16">
        <v>2630</v>
      </c>
      <c r="C61" s="14">
        <v>243</v>
      </c>
      <c r="D61" s="14"/>
      <c r="E61" s="17"/>
      <c r="F61" s="17"/>
      <c r="G61" s="17"/>
      <c r="H61" s="17"/>
    </row>
    <row r="62" spans="1:64" ht="47.25" x14ac:dyDescent="0.25">
      <c r="A62" s="15" t="s">
        <v>61</v>
      </c>
      <c r="B62" s="16">
        <v>2630</v>
      </c>
      <c r="C62" s="14">
        <v>243</v>
      </c>
      <c r="D62" s="14">
        <v>225</v>
      </c>
      <c r="E62" s="31"/>
      <c r="F62" s="17"/>
      <c r="G62" s="17"/>
      <c r="H62" s="17"/>
    </row>
    <row r="63" spans="1:64" x14ac:dyDescent="0.25">
      <c r="A63" s="15" t="s">
        <v>159</v>
      </c>
      <c r="B63" s="16"/>
      <c r="C63" s="14">
        <v>243</v>
      </c>
      <c r="D63" s="14">
        <v>226</v>
      </c>
      <c r="E63" s="31"/>
      <c r="F63" s="17"/>
      <c r="G63" s="17"/>
      <c r="H63" s="17"/>
    </row>
    <row r="64" spans="1:64" ht="31.5" x14ac:dyDescent="0.25">
      <c r="A64" s="15" t="s">
        <v>62</v>
      </c>
      <c r="B64" s="16">
        <v>2640</v>
      </c>
      <c r="C64" s="14">
        <v>244</v>
      </c>
      <c r="D64" s="14"/>
      <c r="E64" s="17">
        <f>E65+E66+E67+E68+E69+E70+E73+E74+E71+E72</f>
        <v>13900000</v>
      </c>
      <c r="F64" s="17">
        <f>F65+F66+F67+F68+F69+F70+F73+F74+F71+F72</f>
        <v>16182000</v>
      </c>
      <c r="G64" s="17">
        <f>G65+G66+G67+G68+G69+G70+G73+G74+G71+G72</f>
        <v>12082000</v>
      </c>
      <c r="H64" s="17"/>
    </row>
    <row r="65" spans="1:9" x14ac:dyDescent="0.25">
      <c r="A65" s="15" t="s">
        <v>123</v>
      </c>
      <c r="B65" s="16">
        <v>2641</v>
      </c>
      <c r="C65" s="14">
        <v>244</v>
      </c>
      <c r="D65" s="14">
        <v>221</v>
      </c>
      <c r="E65" s="17">
        <v>400000</v>
      </c>
      <c r="F65" s="17">
        <v>700000</v>
      </c>
      <c r="G65" s="17">
        <v>700000</v>
      </c>
      <c r="H65" s="17"/>
    </row>
    <row r="66" spans="1:9" x14ac:dyDescent="0.25">
      <c r="A66" s="15" t="s">
        <v>124</v>
      </c>
      <c r="B66" s="16">
        <v>2642</v>
      </c>
      <c r="C66" s="14">
        <v>244</v>
      </c>
      <c r="D66" s="14">
        <v>222</v>
      </c>
      <c r="E66" s="17">
        <v>119000</v>
      </c>
      <c r="F66" s="17">
        <v>50000</v>
      </c>
      <c r="G66" s="17">
        <v>50000</v>
      </c>
      <c r="H66" s="17"/>
      <c r="I66" s="58"/>
    </row>
    <row r="67" spans="1:9" x14ac:dyDescent="0.25">
      <c r="A67" s="42" t="s">
        <v>125</v>
      </c>
      <c r="B67" s="45">
        <v>2643</v>
      </c>
      <c r="C67" s="43">
        <v>244</v>
      </c>
      <c r="D67" s="43">
        <v>223</v>
      </c>
      <c r="E67" s="31">
        <v>800000</v>
      </c>
      <c r="F67" s="31">
        <v>600000</v>
      </c>
      <c r="G67" s="31">
        <v>600000</v>
      </c>
      <c r="H67" s="17"/>
      <c r="I67" s="58"/>
    </row>
    <row r="68" spans="1:9" x14ac:dyDescent="0.25">
      <c r="A68" s="15" t="s">
        <v>126</v>
      </c>
      <c r="B68" s="16">
        <v>2644</v>
      </c>
      <c r="C68" s="14">
        <v>244</v>
      </c>
      <c r="D68" s="14">
        <v>224</v>
      </c>
      <c r="E68" s="31">
        <v>1100000</v>
      </c>
      <c r="F68" s="31">
        <v>900000</v>
      </c>
      <c r="G68" s="31">
        <v>900000</v>
      </c>
      <c r="H68" s="17"/>
      <c r="I68" s="58"/>
    </row>
    <row r="69" spans="1:9" x14ac:dyDescent="0.25">
      <c r="A69" s="15" t="s">
        <v>127</v>
      </c>
      <c r="B69" s="16">
        <v>2645</v>
      </c>
      <c r="C69" s="14">
        <v>244</v>
      </c>
      <c r="D69" s="14">
        <v>225</v>
      </c>
      <c r="E69" s="17">
        <v>2550000</v>
      </c>
      <c r="F69" s="17">
        <v>2698000</v>
      </c>
      <c r="G69" s="17">
        <v>2498000</v>
      </c>
      <c r="H69" s="17"/>
      <c r="I69" s="58"/>
    </row>
    <row r="70" spans="1:9" x14ac:dyDescent="0.25">
      <c r="A70" s="15" t="s">
        <v>186</v>
      </c>
      <c r="B70" s="16">
        <v>2646</v>
      </c>
      <c r="C70" s="43">
        <v>244</v>
      </c>
      <c r="D70" s="43">
        <v>226</v>
      </c>
      <c r="E70" s="31">
        <f>3800000-25000-314000</f>
        <v>3461000</v>
      </c>
      <c r="F70" s="17">
        <v>3800000</v>
      </c>
      <c r="G70" s="17">
        <v>2500000</v>
      </c>
      <c r="H70" s="17"/>
      <c r="I70" s="58"/>
    </row>
    <row r="71" spans="1:9" x14ac:dyDescent="0.25">
      <c r="A71" s="15" t="s">
        <v>154</v>
      </c>
      <c r="B71" s="16">
        <v>2647</v>
      </c>
      <c r="C71" s="14">
        <v>244</v>
      </c>
      <c r="D71" s="14">
        <v>227</v>
      </c>
      <c r="E71" s="17">
        <v>30000</v>
      </c>
      <c r="F71" s="17">
        <v>30000</v>
      </c>
      <c r="G71" s="17">
        <v>30000</v>
      </c>
      <c r="H71" s="17"/>
      <c r="I71" s="58"/>
    </row>
    <row r="72" spans="1:9" ht="31.5" x14ac:dyDescent="0.25">
      <c r="A72" s="15" t="s">
        <v>155</v>
      </c>
      <c r="B72" s="16">
        <v>2648</v>
      </c>
      <c r="C72" s="14">
        <v>244</v>
      </c>
      <c r="D72" s="14">
        <v>228</v>
      </c>
      <c r="E72" s="17"/>
      <c r="F72" s="17"/>
      <c r="G72" s="17"/>
      <c r="H72" s="17"/>
      <c r="I72" s="58"/>
    </row>
    <row r="73" spans="1:9" x14ac:dyDescent="0.25">
      <c r="A73" s="42" t="s">
        <v>129</v>
      </c>
      <c r="B73" s="45">
        <v>2649</v>
      </c>
      <c r="C73" s="43">
        <v>244</v>
      </c>
      <c r="D73" s="43">
        <v>310</v>
      </c>
      <c r="E73" s="31">
        <v>2500000</v>
      </c>
      <c r="F73" s="17">
        <v>4000000</v>
      </c>
      <c r="G73" s="17">
        <v>2970000</v>
      </c>
      <c r="H73" s="17"/>
      <c r="I73" s="58"/>
    </row>
    <row r="74" spans="1:9" x14ac:dyDescent="0.25">
      <c r="A74" s="30" t="s">
        <v>130</v>
      </c>
      <c r="B74" s="16">
        <v>2650</v>
      </c>
      <c r="C74" s="14">
        <v>244</v>
      </c>
      <c r="D74" s="14">
        <v>340</v>
      </c>
      <c r="E74" s="17">
        <v>2940000</v>
      </c>
      <c r="F74" s="17">
        <f t="shared" ref="F74:G74" si="0">F75+F76+F77+F78+F79+F81</f>
        <v>3404000</v>
      </c>
      <c r="G74" s="17">
        <f t="shared" si="0"/>
        <v>1834000</v>
      </c>
      <c r="H74" s="17"/>
      <c r="I74" s="58"/>
    </row>
    <row r="75" spans="1:9" ht="63" x14ac:dyDescent="0.25">
      <c r="A75" s="50" t="s">
        <v>131</v>
      </c>
      <c r="B75" s="16"/>
      <c r="C75" s="14">
        <v>244</v>
      </c>
      <c r="D75" s="14">
        <v>341</v>
      </c>
      <c r="E75" s="17">
        <v>50000</v>
      </c>
      <c r="F75" s="17">
        <v>10000</v>
      </c>
      <c r="G75" s="17">
        <v>10000</v>
      </c>
      <c r="H75" s="17"/>
      <c r="I75" s="58"/>
    </row>
    <row r="76" spans="1:9" ht="31.5" x14ac:dyDescent="0.25">
      <c r="A76" s="48" t="s">
        <v>132</v>
      </c>
      <c r="B76" s="16"/>
      <c r="C76" s="14">
        <v>244</v>
      </c>
      <c r="D76" s="14">
        <v>343</v>
      </c>
      <c r="E76" s="17">
        <v>200000</v>
      </c>
      <c r="F76" s="17">
        <v>300000</v>
      </c>
      <c r="G76" s="17">
        <v>300000</v>
      </c>
      <c r="H76" s="17"/>
      <c r="I76" s="58"/>
    </row>
    <row r="77" spans="1:9" ht="31.5" x14ac:dyDescent="0.25">
      <c r="A77" s="50" t="s">
        <v>133</v>
      </c>
      <c r="B77" s="16"/>
      <c r="C77" s="14">
        <v>244</v>
      </c>
      <c r="D77" s="14">
        <v>344</v>
      </c>
      <c r="E77" s="17">
        <v>100000</v>
      </c>
      <c r="F77" s="17">
        <v>150000</v>
      </c>
      <c r="G77" s="17">
        <v>150000</v>
      </c>
      <c r="H77" s="17"/>
      <c r="I77" s="58"/>
    </row>
    <row r="78" spans="1:9" ht="31.5" x14ac:dyDescent="0.25">
      <c r="A78" s="48" t="s">
        <v>134</v>
      </c>
      <c r="B78" s="16"/>
      <c r="C78" s="14">
        <v>244</v>
      </c>
      <c r="D78" s="14">
        <v>345</v>
      </c>
      <c r="E78" s="17">
        <v>100000</v>
      </c>
      <c r="F78" s="17">
        <v>170000</v>
      </c>
      <c r="G78" s="17">
        <v>170000</v>
      </c>
      <c r="H78" s="17"/>
      <c r="I78" s="58"/>
    </row>
    <row r="79" spans="1:9" ht="31.5" x14ac:dyDescent="0.25">
      <c r="A79" s="51" t="s">
        <v>135</v>
      </c>
      <c r="B79" s="16"/>
      <c r="C79" s="14">
        <v>244</v>
      </c>
      <c r="D79" s="14">
        <v>346</v>
      </c>
      <c r="E79" s="31">
        <v>2440000</v>
      </c>
      <c r="F79" s="17">
        <v>2574000</v>
      </c>
      <c r="G79" s="17">
        <v>1004000</v>
      </c>
      <c r="H79" s="17"/>
      <c r="I79" s="58"/>
    </row>
    <row r="80" spans="1:9" ht="47.25" x14ac:dyDescent="0.25">
      <c r="A80" s="47" t="s">
        <v>157</v>
      </c>
      <c r="B80" s="16"/>
      <c r="C80" s="14">
        <v>244</v>
      </c>
      <c r="D80" s="14">
        <v>347</v>
      </c>
      <c r="E80" s="31"/>
      <c r="F80" s="17"/>
      <c r="G80" s="17"/>
      <c r="H80" s="17"/>
      <c r="I80" s="58"/>
    </row>
    <row r="81" spans="1:9" ht="47.25" x14ac:dyDescent="0.25">
      <c r="A81" s="48" t="s">
        <v>136</v>
      </c>
      <c r="B81" s="16"/>
      <c r="C81" s="14">
        <v>244</v>
      </c>
      <c r="D81" s="14">
        <v>349</v>
      </c>
      <c r="E81" s="17">
        <v>50000</v>
      </c>
      <c r="F81" s="17">
        <v>200000</v>
      </c>
      <c r="G81" s="17">
        <v>200000</v>
      </c>
      <c r="H81" s="17"/>
      <c r="I81" s="58"/>
    </row>
    <row r="82" spans="1:9" x14ac:dyDescent="0.25">
      <c r="A82" s="51" t="s">
        <v>176</v>
      </c>
      <c r="B82" s="16"/>
      <c r="C82" s="14">
        <v>247</v>
      </c>
      <c r="D82" s="14"/>
      <c r="E82" s="17">
        <f>E83</f>
        <v>2100000</v>
      </c>
      <c r="F82" s="17">
        <f>F83</f>
        <v>2100000</v>
      </c>
      <c r="G82" s="17">
        <f>G83</f>
        <v>2100000</v>
      </c>
      <c r="H82" s="17"/>
      <c r="I82" s="58"/>
    </row>
    <row r="83" spans="1:9" x14ac:dyDescent="0.25">
      <c r="A83" s="59" t="s">
        <v>125</v>
      </c>
      <c r="B83" s="45"/>
      <c r="C83" s="43">
        <v>247</v>
      </c>
      <c r="D83" s="43">
        <v>223</v>
      </c>
      <c r="E83" s="31">
        <v>2100000</v>
      </c>
      <c r="F83" s="31">
        <v>2100000</v>
      </c>
      <c r="G83" s="31">
        <v>2100000</v>
      </c>
      <c r="H83" s="31"/>
      <c r="I83" s="60"/>
    </row>
    <row r="84" spans="1:9" ht="47.25" x14ac:dyDescent="0.25">
      <c r="A84" s="49" t="s">
        <v>63</v>
      </c>
      <c r="B84" s="16">
        <v>2650</v>
      </c>
      <c r="C84" s="14">
        <v>400</v>
      </c>
      <c r="D84" s="14"/>
      <c r="E84" s="17">
        <f>SUM(E85:E86)</f>
        <v>0</v>
      </c>
      <c r="F84" s="17">
        <f>SUM(F85:F86)</f>
        <v>0</v>
      </c>
      <c r="G84" s="17">
        <f>SUM(G85:G86)</f>
        <v>0</v>
      </c>
      <c r="H84" s="17">
        <f>SUM(H85:H86)</f>
        <v>0</v>
      </c>
      <c r="I84" s="58"/>
    </row>
    <row r="85" spans="1:9" ht="47.25" x14ac:dyDescent="0.25">
      <c r="A85" s="15" t="s">
        <v>64</v>
      </c>
      <c r="B85" s="16">
        <v>2651</v>
      </c>
      <c r="C85" s="14">
        <v>406</v>
      </c>
      <c r="D85" s="14"/>
      <c r="E85" s="17"/>
      <c r="F85" s="17"/>
      <c r="G85" s="17"/>
      <c r="H85" s="17"/>
      <c r="I85" s="58"/>
    </row>
    <row r="86" spans="1:9" ht="47.25" x14ac:dyDescent="0.25">
      <c r="A86" s="15" t="s">
        <v>65</v>
      </c>
      <c r="B86" s="16">
        <v>2652</v>
      </c>
      <c r="C86" s="14">
        <v>407</v>
      </c>
      <c r="D86" s="14"/>
      <c r="E86" s="17"/>
      <c r="F86" s="17"/>
      <c r="G86" s="17"/>
      <c r="H86" s="17"/>
      <c r="I86" s="58"/>
    </row>
    <row r="87" spans="1:9" ht="31.5" x14ac:dyDescent="0.25">
      <c r="A87" s="15" t="s">
        <v>66</v>
      </c>
      <c r="B87" s="16">
        <v>3000</v>
      </c>
      <c r="C87" s="14">
        <v>100</v>
      </c>
      <c r="D87" s="14"/>
      <c r="E87" s="17">
        <f>SUM(E88:E90)</f>
        <v>0</v>
      </c>
      <c r="F87" s="17">
        <f>SUM(F88:F90)</f>
        <v>0</v>
      </c>
      <c r="G87" s="17">
        <f>SUM(G88:G90)</f>
        <v>0</v>
      </c>
      <c r="H87" s="18" t="s">
        <v>24</v>
      </c>
    </row>
    <row r="88" spans="1:9" x14ac:dyDescent="0.25">
      <c r="A88" s="15" t="s">
        <v>67</v>
      </c>
      <c r="B88" s="16">
        <v>3010</v>
      </c>
      <c r="C88" s="14"/>
      <c r="D88" s="14"/>
      <c r="E88" s="17"/>
      <c r="F88" s="17"/>
      <c r="G88" s="17"/>
      <c r="H88" s="18" t="s">
        <v>24</v>
      </c>
    </row>
    <row r="89" spans="1:9" x14ac:dyDescent="0.25">
      <c r="A89" s="15" t="s">
        <v>68</v>
      </c>
      <c r="B89" s="16">
        <v>3020</v>
      </c>
      <c r="C89" s="14"/>
      <c r="D89" s="14"/>
      <c r="E89" s="17"/>
      <c r="F89" s="17"/>
      <c r="G89" s="17"/>
      <c r="H89" s="18" t="s">
        <v>24</v>
      </c>
    </row>
    <row r="90" spans="1:9" ht="31.5" x14ac:dyDescent="0.25">
      <c r="A90" s="15" t="s">
        <v>69</v>
      </c>
      <c r="B90" s="16">
        <v>3030</v>
      </c>
      <c r="C90" s="14"/>
      <c r="D90" s="14"/>
      <c r="E90" s="17"/>
      <c r="F90" s="17"/>
      <c r="G90" s="17"/>
      <c r="H90" s="18" t="s">
        <v>24</v>
      </c>
    </row>
    <row r="91" spans="1:9" x14ac:dyDescent="0.25">
      <c r="A91" s="15" t="s">
        <v>70</v>
      </c>
      <c r="B91" s="16">
        <v>4000</v>
      </c>
      <c r="C91" s="14" t="s">
        <v>24</v>
      </c>
      <c r="D91" s="14"/>
      <c r="E91" s="17"/>
      <c r="F91" s="17"/>
      <c r="G91" s="17"/>
      <c r="H91" s="18" t="s">
        <v>24</v>
      </c>
    </row>
    <row r="92" spans="1:9" ht="31.5" x14ac:dyDescent="0.25">
      <c r="A92" s="15" t="s">
        <v>71</v>
      </c>
      <c r="B92" s="16">
        <v>4010</v>
      </c>
      <c r="C92" s="14">
        <v>610</v>
      </c>
      <c r="D92" s="14"/>
      <c r="E92" s="17"/>
      <c r="F92" s="17"/>
      <c r="G92" s="17"/>
      <c r="H92" s="18" t="s">
        <v>24</v>
      </c>
    </row>
  </sheetData>
  <mergeCells count="6">
    <mergeCell ref="A1:H1"/>
    <mergeCell ref="A3:A4"/>
    <mergeCell ref="B3:B4"/>
    <mergeCell ref="C3:C4"/>
    <mergeCell ref="D3:D4"/>
    <mergeCell ref="E3:H3"/>
  </mergeCells>
  <pageMargins left="0.78740157480314965" right="0.78740157480314965" top="0.59055118110236227" bottom="0.39370078740157483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BL45"/>
  <sheetViews>
    <sheetView tabSelected="1" view="pageBreakPreview" topLeftCell="A10" zoomScale="60" zoomScaleNormal="100" workbookViewId="0">
      <selection activeCell="F15" sqref="F15"/>
    </sheetView>
  </sheetViews>
  <sheetFormatPr defaultColWidth="11.5703125" defaultRowHeight="15.75" x14ac:dyDescent="0.25"/>
  <cols>
    <col min="1" max="1" width="10.28515625" style="11" customWidth="1"/>
    <col min="2" max="2" width="35.42578125" style="11" customWidth="1"/>
    <col min="3" max="3" width="7.7109375" style="11" customWidth="1"/>
    <col min="4" max="4" width="8.28515625" style="11" customWidth="1"/>
    <col min="5" max="5" width="14.42578125" style="11" customWidth="1"/>
    <col min="6" max="6" width="15.85546875" style="11" customWidth="1"/>
    <col min="7" max="7" width="16.7109375" style="11" customWidth="1"/>
    <col min="8" max="8" width="15.42578125" style="11" customWidth="1"/>
    <col min="9" max="9" width="14" style="11" customWidth="1"/>
    <col min="10" max="10" width="15" style="11" customWidth="1"/>
    <col min="11" max="11" width="11.5703125" style="11"/>
    <col min="12" max="12" width="13.85546875" style="11" customWidth="1"/>
    <col min="13" max="64" width="11.5703125" style="11"/>
  </cols>
  <sheetData>
    <row r="1" spans="1:10" ht="36" customHeight="1" x14ac:dyDescent="0.25">
      <c r="A1" s="95" t="s">
        <v>75</v>
      </c>
      <c r="B1" s="95"/>
      <c r="C1" s="95"/>
      <c r="D1" s="95"/>
      <c r="E1" s="95"/>
      <c r="F1" s="95"/>
      <c r="G1" s="95"/>
      <c r="H1" s="95"/>
    </row>
    <row r="2" spans="1:10" ht="21.6" customHeight="1" x14ac:dyDescent="0.25">
      <c r="A2" s="96" t="s">
        <v>76</v>
      </c>
      <c r="B2" s="96" t="s">
        <v>14</v>
      </c>
      <c r="C2" s="96" t="s">
        <v>77</v>
      </c>
      <c r="D2" s="96" t="s">
        <v>78</v>
      </c>
      <c r="E2" s="96" t="s">
        <v>18</v>
      </c>
      <c r="F2" s="96"/>
      <c r="G2" s="96"/>
      <c r="H2" s="96"/>
      <c r="I2" s="96"/>
    </row>
    <row r="3" spans="1:10" ht="94.5" customHeight="1" x14ac:dyDescent="0.25">
      <c r="A3" s="96"/>
      <c r="B3" s="96"/>
      <c r="C3" s="96"/>
      <c r="D3" s="96"/>
      <c r="E3" s="53" t="s">
        <v>141</v>
      </c>
      <c r="F3" s="53" t="s">
        <v>182</v>
      </c>
      <c r="G3" s="53" t="s">
        <v>183</v>
      </c>
      <c r="H3" s="53" t="s">
        <v>184</v>
      </c>
      <c r="I3" s="53" t="s">
        <v>22</v>
      </c>
    </row>
    <row r="4" spans="1:10" ht="18.600000000000001" customHeight="1" x14ac:dyDescent="0.25">
      <c r="A4" s="14">
        <v>1</v>
      </c>
      <c r="B4" s="14">
        <v>2</v>
      </c>
      <c r="C4" s="14">
        <v>3</v>
      </c>
      <c r="D4" s="14">
        <v>4</v>
      </c>
      <c r="E4" s="14" t="s">
        <v>165</v>
      </c>
      <c r="F4" s="14">
        <v>5</v>
      </c>
      <c r="G4" s="14">
        <v>6</v>
      </c>
      <c r="H4" s="14">
        <v>7</v>
      </c>
      <c r="I4" s="14">
        <v>8</v>
      </c>
    </row>
    <row r="5" spans="1:10" ht="38.450000000000003" customHeight="1" x14ac:dyDescent="0.25">
      <c r="A5" s="19" t="s">
        <v>79</v>
      </c>
      <c r="B5" s="15" t="s">
        <v>80</v>
      </c>
      <c r="C5" s="14">
        <v>26000</v>
      </c>
      <c r="D5" s="14" t="s">
        <v>24</v>
      </c>
      <c r="E5" s="14" t="s">
        <v>24</v>
      </c>
      <c r="F5" s="17">
        <f>SUM(F6:F8)+F12</f>
        <v>19200000</v>
      </c>
      <c r="G5" s="17">
        <f>SUM(G6:G8)+G12</f>
        <v>19502000</v>
      </c>
      <c r="H5" s="17">
        <f>SUM(H6:H8)+H12</f>
        <v>15402000</v>
      </c>
      <c r="I5" s="17">
        <f>SUM(I6:I8)+I12</f>
        <v>0</v>
      </c>
    </row>
    <row r="6" spans="1:10" ht="239.45" customHeight="1" x14ac:dyDescent="0.25">
      <c r="A6" s="20" t="s">
        <v>81</v>
      </c>
      <c r="B6" s="15" t="s">
        <v>82</v>
      </c>
      <c r="C6" s="14">
        <v>26100</v>
      </c>
      <c r="D6" s="14" t="s">
        <v>24</v>
      </c>
      <c r="E6" s="14" t="s">
        <v>24</v>
      </c>
      <c r="F6" s="17"/>
      <c r="G6" s="17"/>
      <c r="H6" s="17"/>
      <c r="I6" s="17"/>
    </row>
    <row r="7" spans="1:10" ht="94.5" x14ac:dyDescent="0.25">
      <c r="A7" s="20" t="s">
        <v>83</v>
      </c>
      <c r="B7" s="15" t="s">
        <v>84</v>
      </c>
      <c r="C7" s="14">
        <v>26200</v>
      </c>
      <c r="D7" s="14" t="s">
        <v>24</v>
      </c>
      <c r="E7" s="14" t="s">
        <v>24</v>
      </c>
      <c r="F7" s="17"/>
      <c r="G7" s="17"/>
      <c r="H7" s="17"/>
      <c r="I7" s="17"/>
    </row>
    <row r="8" spans="1:10" ht="94.5" x14ac:dyDescent="0.25">
      <c r="A8" s="20" t="s">
        <v>85</v>
      </c>
      <c r="B8" s="15" t="s">
        <v>166</v>
      </c>
      <c r="C8" s="14">
        <v>26300</v>
      </c>
      <c r="D8" s="14" t="s">
        <v>24</v>
      </c>
      <c r="E8" s="14" t="s">
        <v>24</v>
      </c>
      <c r="F8" s="17">
        <f>F9+F11</f>
        <v>1776948</v>
      </c>
      <c r="G8" s="17">
        <f t="shared" ref="G8:H8" si="0">G9+G11</f>
        <v>2415115.86</v>
      </c>
      <c r="H8" s="17">
        <f t="shared" si="0"/>
        <v>2415115.86</v>
      </c>
      <c r="I8" s="17"/>
      <c r="J8" s="56">
        <v>2415115.86</v>
      </c>
    </row>
    <row r="9" spans="1:10" ht="31.5" x14ac:dyDescent="0.25">
      <c r="A9" s="20" t="s">
        <v>164</v>
      </c>
      <c r="B9" s="15" t="s">
        <v>167</v>
      </c>
      <c r="C9" s="14">
        <v>26310</v>
      </c>
      <c r="D9" s="14"/>
      <c r="E9" s="14" t="s">
        <v>24</v>
      </c>
      <c r="F9" s="17"/>
      <c r="G9" s="17"/>
      <c r="H9" s="17"/>
      <c r="I9" s="17"/>
      <c r="J9" s="56"/>
    </row>
    <row r="10" spans="1:10" x14ac:dyDescent="0.25">
      <c r="A10" s="54"/>
      <c r="B10" s="42"/>
      <c r="C10" s="43" t="s">
        <v>163</v>
      </c>
      <c r="D10" s="43"/>
      <c r="E10" s="55" t="s">
        <v>168</v>
      </c>
      <c r="F10" s="31">
        <v>0</v>
      </c>
      <c r="G10" s="31">
        <v>0</v>
      </c>
      <c r="H10" s="31">
        <v>0</v>
      </c>
      <c r="I10" s="31"/>
      <c r="J10" s="56"/>
    </row>
    <row r="11" spans="1:10" ht="31.5" x14ac:dyDescent="0.25">
      <c r="A11" s="54" t="s">
        <v>169</v>
      </c>
      <c r="B11" s="42" t="s">
        <v>93</v>
      </c>
      <c r="C11" s="43"/>
      <c r="D11" s="43"/>
      <c r="E11" s="43"/>
      <c r="F11" s="31">
        <v>1776948</v>
      </c>
      <c r="G11" s="31">
        <v>2415115.86</v>
      </c>
      <c r="H11" s="31">
        <v>2415115.86</v>
      </c>
      <c r="I11" s="31"/>
      <c r="J11" s="56"/>
    </row>
    <row r="12" spans="1:10" ht="110.25" x14ac:dyDescent="0.25">
      <c r="A12" s="20" t="s">
        <v>86</v>
      </c>
      <c r="B12" s="15" t="s">
        <v>87</v>
      </c>
      <c r="C12" s="14">
        <v>26400</v>
      </c>
      <c r="D12" s="14" t="s">
        <v>24</v>
      </c>
      <c r="E12" s="14" t="s">
        <v>24</v>
      </c>
      <c r="F12" s="17">
        <v>17423052</v>
      </c>
      <c r="G12" s="17">
        <v>17086884.140000001</v>
      </c>
      <c r="H12" s="17">
        <v>12986884.140000001</v>
      </c>
      <c r="I12" s="17">
        <f>I13+I16+I20+I22+I25</f>
        <v>0</v>
      </c>
      <c r="J12" s="56"/>
    </row>
    <row r="13" spans="1:10" ht="78.75" x14ac:dyDescent="0.25">
      <c r="A13" s="20" t="s">
        <v>88</v>
      </c>
      <c r="B13" s="15" t="s">
        <v>89</v>
      </c>
      <c r="C13" s="14">
        <v>26410</v>
      </c>
      <c r="D13" s="14" t="s">
        <v>24</v>
      </c>
      <c r="E13" s="14" t="s">
        <v>24</v>
      </c>
      <c r="F13" s="17">
        <v>3200000</v>
      </c>
      <c r="G13" s="17">
        <v>1220000</v>
      </c>
      <c r="H13" s="17">
        <v>1220000</v>
      </c>
      <c r="I13" s="17">
        <f>SUM(I14:I15)</f>
        <v>0</v>
      </c>
      <c r="J13" s="56"/>
    </row>
    <row r="14" spans="1:10" ht="31.5" x14ac:dyDescent="0.25">
      <c r="A14" s="20" t="s">
        <v>90</v>
      </c>
      <c r="B14" s="15" t="s">
        <v>91</v>
      </c>
      <c r="C14" s="14">
        <v>26411</v>
      </c>
      <c r="D14" s="14" t="s">
        <v>24</v>
      </c>
      <c r="E14" s="14" t="s">
        <v>24</v>
      </c>
      <c r="F14" s="17">
        <f>F13</f>
        <v>3200000</v>
      </c>
      <c r="G14" s="17">
        <v>1220000</v>
      </c>
      <c r="H14" s="17">
        <v>1220000</v>
      </c>
      <c r="I14" s="17"/>
      <c r="J14" s="57"/>
    </row>
    <row r="15" spans="1:10" ht="31.5" x14ac:dyDescent="0.25">
      <c r="A15" s="20" t="s">
        <v>92</v>
      </c>
      <c r="B15" s="15" t="s">
        <v>93</v>
      </c>
      <c r="C15" s="14">
        <v>26412</v>
      </c>
      <c r="D15" s="14" t="s">
        <v>24</v>
      </c>
      <c r="E15" s="14" t="s">
        <v>24</v>
      </c>
      <c r="F15" s="17"/>
      <c r="G15" s="17"/>
      <c r="H15" s="17"/>
      <c r="I15" s="17"/>
    </row>
    <row r="16" spans="1:10" ht="94.5" x14ac:dyDescent="0.25">
      <c r="A16" s="20" t="s">
        <v>94</v>
      </c>
      <c r="B16" s="15" t="s">
        <v>95</v>
      </c>
      <c r="C16" s="14">
        <v>26420</v>
      </c>
      <c r="D16" s="14" t="s">
        <v>24</v>
      </c>
      <c r="E16" s="14" t="s">
        <v>24</v>
      </c>
      <c r="F16" s="17">
        <f>F17+F19</f>
        <v>0</v>
      </c>
      <c r="G16" s="17">
        <f>G17+G19</f>
        <v>0</v>
      </c>
      <c r="H16" s="17">
        <f>H17+H19</f>
        <v>0</v>
      </c>
      <c r="I16" s="17">
        <f>I17+I19</f>
        <v>0</v>
      </c>
    </row>
    <row r="17" spans="1:10" ht="31.5" x14ac:dyDescent="0.25">
      <c r="A17" s="20" t="s">
        <v>96</v>
      </c>
      <c r="B17" s="15" t="s">
        <v>167</v>
      </c>
      <c r="C17" s="14">
        <v>26421</v>
      </c>
      <c r="D17" s="14" t="s">
        <v>24</v>
      </c>
      <c r="E17" s="14" t="s">
        <v>24</v>
      </c>
      <c r="F17" s="17">
        <v>0</v>
      </c>
      <c r="G17" s="17"/>
      <c r="H17" s="17"/>
      <c r="I17" s="17"/>
    </row>
    <row r="18" spans="1:10" ht="18" customHeight="1" x14ac:dyDescent="0.25">
      <c r="A18" s="54"/>
      <c r="B18" s="42" t="s">
        <v>170</v>
      </c>
      <c r="C18" s="43" t="s">
        <v>171</v>
      </c>
      <c r="D18" s="43" t="s">
        <v>24</v>
      </c>
      <c r="E18" s="55" t="s">
        <v>172</v>
      </c>
      <c r="F18" s="31">
        <v>0</v>
      </c>
      <c r="G18" s="31">
        <v>0</v>
      </c>
      <c r="H18" s="31">
        <v>0</v>
      </c>
      <c r="I18" s="31">
        <v>0</v>
      </c>
    </row>
    <row r="19" spans="1:10" ht="31.5" x14ac:dyDescent="0.25">
      <c r="A19" s="20" t="s">
        <v>97</v>
      </c>
      <c r="B19" s="15" t="s">
        <v>93</v>
      </c>
      <c r="C19" s="14">
        <v>26422</v>
      </c>
      <c r="D19" s="14" t="s">
        <v>24</v>
      </c>
      <c r="E19" s="14" t="s">
        <v>24</v>
      </c>
      <c r="F19" s="17"/>
      <c r="G19" s="17"/>
      <c r="H19" s="17"/>
      <c r="I19" s="17"/>
    </row>
    <row r="20" spans="1:10" ht="63" x14ac:dyDescent="0.25">
      <c r="A20" s="20" t="s">
        <v>98</v>
      </c>
      <c r="B20" s="15" t="s">
        <v>173</v>
      </c>
      <c r="C20" s="14">
        <v>26430</v>
      </c>
      <c r="D20" s="14" t="s">
        <v>24</v>
      </c>
      <c r="E20" s="14" t="s">
        <v>24</v>
      </c>
      <c r="F20" s="17"/>
      <c r="G20" s="17"/>
      <c r="H20" s="17"/>
      <c r="I20" s="17"/>
    </row>
    <row r="21" spans="1:10" x14ac:dyDescent="0.25">
      <c r="A21" s="54"/>
      <c r="B21" s="42"/>
      <c r="C21" s="43" t="s">
        <v>174</v>
      </c>
      <c r="D21" s="43" t="s">
        <v>24</v>
      </c>
      <c r="E21" s="43"/>
      <c r="F21" s="31">
        <v>0</v>
      </c>
      <c r="G21" s="31">
        <v>0</v>
      </c>
      <c r="H21" s="31">
        <v>0</v>
      </c>
      <c r="I21" s="31">
        <v>0</v>
      </c>
    </row>
    <row r="22" spans="1:10" ht="31.5" x14ac:dyDescent="0.25">
      <c r="A22" s="20" t="s">
        <v>99</v>
      </c>
      <c r="B22" s="15" t="s">
        <v>100</v>
      </c>
      <c r="C22" s="14">
        <v>26440</v>
      </c>
      <c r="D22" s="14" t="s">
        <v>24</v>
      </c>
      <c r="E22" s="14" t="s">
        <v>24</v>
      </c>
      <c r="F22" s="17">
        <f>SUM(F23:F24)</f>
        <v>0</v>
      </c>
      <c r="G22" s="17">
        <f>SUM(G23:G24)</f>
        <v>0</v>
      </c>
      <c r="H22" s="17">
        <f>SUM(H23:H24)</f>
        <v>0</v>
      </c>
      <c r="I22" s="17">
        <f>SUM(I23:I24)</f>
        <v>0</v>
      </c>
      <c r="J22" s="56"/>
    </row>
    <row r="23" spans="1:10" ht="31.5" x14ac:dyDescent="0.25">
      <c r="A23" s="20" t="s">
        <v>101</v>
      </c>
      <c r="B23" s="15" t="s">
        <v>91</v>
      </c>
      <c r="C23" s="14">
        <v>26441</v>
      </c>
      <c r="D23" s="14" t="s">
        <v>24</v>
      </c>
      <c r="E23" s="14" t="s">
        <v>24</v>
      </c>
      <c r="F23" s="17"/>
      <c r="G23" s="17"/>
      <c r="H23" s="17"/>
      <c r="I23" s="17"/>
      <c r="J23" s="56"/>
    </row>
    <row r="24" spans="1:10" ht="31.5" x14ac:dyDescent="0.25">
      <c r="A24" s="20" t="s">
        <v>102</v>
      </c>
      <c r="B24" s="15" t="s">
        <v>93</v>
      </c>
      <c r="C24" s="14">
        <v>26442</v>
      </c>
      <c r="D24" s="14" t="s">
        <v>24</v>
      </c>
      <c r="E24" s="14" t="s">
        <v>24</v>
      </c>
      <c r="F24" s="17"/>
      <c r="G24" s="17"/>
      <c r="H24" s="17"/>
      <c r="I24" s="17"/>
      <c r="J24" s="56"/>
    </row>
    <row r="25" spans="1:10" ht="31.5" x14ac:dyDescent="0.25">
      <c r="A25" s="20" t="s">
        <v>103</v>
      </c>
      <c r="B25" s="15" t="s">
        <v>104</v>
      </c>
      <c r="C25" s="14">
        <v>26450</v>
      </c>
      <c r="D25" s="14" t="s">
        <v>24</v>
      </c>
      <c r="E25" s="14" t="s">
        <v>24</v>
      </c>
      <c r="F25" s="17">
        <v>11444617</v>
      </c>
      <c r="G25" s="17">
        <v>15866884.140000001</v>
      </c>
      <c r="H25" s="17">
        <v>11766884.140000001</v>
      </c>
      <c r="I25" s="17">
        <f>I26+I28</f>
        <v>0</v>
      </c>
      <c r="J25" s="56"/>
    </row>
    <row r="26" spans="1:10" ht="31.5" x14ac:dyDescent="0.25">
      <c r="A26" s="20" t="s">
        <v>105</v>
      </c>
      <c r="B26" s="15" t="s">
        <v>167</v>
      </c>
      <c r="C26" s="14">
        <v>26451</v>
      </c>
      <c r="D26" s="14" t="s">
        <v>24</v>
      </c>
      <c r="E26" s="14" t="s">
        <v>24</v>
      </c>
      <c r="F26" s="17">
        <v>2778435</v>
      </c>
      <c r="G26" s="17">
        <v>2980000</v>
      </c>
      <c r="H26" s="17">
        <v>2980000</v>
      </c>
      <c r="I26" s="17"/>
      <c r="J26" s="56"/>
    </row>
    <row r="27" spans="1:10" ht="17.45" customHeight="1" x14ac:dyDescent="0.25">
      <c r="A27" s="54"/>
      <c r="B27" s="42"/>
      <c r="C27" s="43" t="s">
        <v>175</v>
      </c>
      <c r="D27" s="43" t="s">
        <v>24</v>
      </c>
      <c r="E27" s="55" t="s">
        <v>172</v>
      </c>
      <c r="F27" s="31">
        <v>0</v>
      </c>
      <c r="G27" s="31">
        <v>0</v>
      </c>
      <c r="H27" s="31">
        <v>0</v>
      </c>
      <c r="I27" s="31">
        <v>0</v>
      </c>
      <c r="J27" s="56"/>
    </row>
    <row r="28" spans="1:10" ht="43.5" customHeight="1" x14ac:dyDescent="0.25">
      <c r="A28" s="20" t="s">
        <v>106</v>
      </c>
      <c r="B28" s="15" t="s">
        <v>93</v>
      </c>
      <c r="C28" s="14">
        <v>26452</v>
      </c>
      <c r="D28" s="14" t="s">
        <v>24</v>
      </c>
      <c r="E28" s="14" t="s">
        <v>24</v>
      </c>
      <c r="F28" s="17">
        <f>F25-F26</f>
        <v>8666182</v>
      </c>
      <c r="G28" s="17">
        <v>12886884.140000001</v>
      </c>
      <c r="H28" s="17">
        <v>8786884.1400000006</v>
      </c>
      <c r="I28" s="17"/>
      <c r="J28" s="56"/>
    </row>
    <row r="29" spans="1:10" ht="109.5" customHeight="1" x14ac:dyDescent="0.25">
      <c r="A29" s="21" t="s">
        <v>107</v>
      </c>
      <c r="B29" s="15" t="s">
        <v>108</v>
      </c>
      <c r="C29" s="14">
        <v>26500</v>
      </c>
      <c r="D29" s="14" t="s">
        <v>24</v>
      </c>
      <c r="E29" s="14" t="s">
        <v>24</v>
      </c>
      <c r="F29" s="17">
        <v>5978435</v>
      </c>
      <c r="G29" s="17">
        <f>SUM(G30:G32)</f>
        <v>4200000</v>
      </c>
      <c r="H29" s="17">
        <f>SUM(H30:H32)</f>
        <v>4200000</v>
      </c>
      <c r="I29" s="17">
        <f>SUM(I30:I32)</f>
        <v>0</v>
      </c>
      <c r="J29" s="56"/>
    </row>
    <row r="30" spans="1:10" ht="19.5" customHeight="1" x14ac:dyDescent="0.25">
      <c r="A30" s="20" t="s">
        <v>109</v>
      </c>
      <c r="B30" s="15" t="s">
        <v>110</v>
      </c>
      <c r="C30" s="14">
        <v>26510</v>
      </c>
      <c r="D30" s="14"/>
      <c r="E30" s="14" t="s">
        <v>24</v>
      </c>
      <c r="F30" s="17">
        <v>5978435</v>
      </c>
      <c r="G30" s="17">
        <v>4200000</v>
      </c>
      <c r="H30" s="17">
        <v>4200000</v>
      </c>
      <c r="I30" s="17"/>
      <c r="J30" s="56"/>
    </row>
    <row r="31" spans="1:10" ht="22.15" customHeight="1" x14ac:dyDescent="0.25">
      <c r="A31" s="20" t="s">
        <v>111</v>
      </c>
      <c r="B31" s="15" t="s">
        <v>110</v>
      </c>
      <c r="C31" s="14">
        <v>26520</v>
      </c>
      <c r="D31" s="14"/>
      <c r="E31" s="14" t="s">
        <v>24</v>
      </c>
      <c r="F31" s="17"/>
      <c r="G31" s="17"/>
      <c r="H31" s="17"/>
      <c r="I31" s="17"/>
      <c r="J31" s="56"/>
    </row>
    <row r="32" spans="1:10" ht="21" customHeight="1" x14ac:dyDescent="0.25">
      <c r="A32" s="20" t="s">
        <v>112</v>
      </c>
      <c r="B32" s="15" t="s">
        <v>110</v>
      </c>
      <c r="C32" s="14">
        <v>26530</v>
      </c>
      <c r="D32" s="14"/>
      <c r="E32" s="14" t="s">
        <v>24</v>
      </c>
      <c r="F32" s="17"/>
      <c r="G32" s="17"/>
      <c r="H32" s="17"/>
      <c r="I32" s="17"/>
      <c r="J32" s="56"/>
    </row>
    <row r="33" spans="1:64" ht="99" customHeight="1" x14ac:dyDescent="0.25">
      <c r="A33" s="21" t="s">
        <v>113</v>
      </c>
      <c r="B33" s="15" t="s">
        <v>114</v>
      </c>
      <c r="C33" s="14">
        <v>26600</v>
      </c>
      <c r="D33" s="14" t="s">
        <v>24</v>
      </c>
      <c r="E33" s="14" t="s">
        <v>24</v>
      </c>
      <c r="F33" s="17">
        <f>SUM(F34:F36)</f>
        <v>11444617</v>
      </c>
      <c r="G33" s="17">
        <f>SUM(G34:G36)</f>
        <v>12886884.140000001</v>
      </c>
      <c r="H33" s="17">
        <f>SUM(H34:H36)</f>
        <v>8786884.1400000006</v>
      </c>
      <c r="I33" s="17">
        <f>SUM(I34:I36)</f>
        <v>0</v>
      </c>
      <c r="J33" s="56"/>
    </row>
    <row r="34" spans="1:64" ht="21" customHeight="1" x14ac:dyDescent="0.25">
      <c r="A34" s="20" t="s">
        <v>115</v>
      </c>
      <c r="B34" s="15" t="s">
        <v>110</v>
      </c>
      <c r="C34" s="14">
        <v>26610</v>
      </c>
      <c r="D34" s="14"/>
      <c r="E34" s="14" t="s">
        <v>24</v>
      </c>
      <c r="F34" s="17">
        <v>11444617</v>
      </c>
      <c r="G34" s="17">
        <v>12886884.140000001</v>
      </c>
      <c r="H34" s="17">
        <v>8786884.1400000006</v>
      </c>
      <c r="I34" s="17"/>
      <c r="J34" s="56"/>
    </row>
    <row r="35" spans="1:64" ht="19.899999999999999" customHeight="1" x14ac:dyDescent="0.25">
      <c r="A35" s="20" t="s">
        <v>116</v>
      </c>
      <c r="B35" s="15" t="s">
        <v>110</v>
      </c>
      <c r="C35" s="14">
        <v>26620</v>
      </c>
      <c r="D35" s="14"/>
      <c r="E35" s="14" t="s">
        <v>24</v>
      </c>
      <c r="F35" s="17"/>
      <c r="G35" s="17"/>
      <c r="H35" s="17" t="s">
        <v>185</v>
      </c>
      <c r="I35" s="17"/>
      <c r="J35" s="56"/>
    </row>
    <row r="36" spans="1:64" x14ac:dyDescent="0.25">
      <c r="A36" s="20" t="s">
        <v>117</v>
      </c>
      <c r="B36" s="15" t="s">
        <v>110</v>
      </c>
      <c r="C36" s="14">
        <v>26630</v>
      </c>
      <c r="D36" s="14"/>
      <c r="E36" s="14" t="s">
        <v>24</v>
      </c>
      <c r="F36" s="17"/>
      <c r="G36" s="17"/>
      <c r="H36" s="17"/>
      <c r="I36" s="17"/>
    </row>
    <row r="37" spans="1:64" x14ac:dyDescent="0.25">
      <c r="A37" s="52"/>
      <c r="B37" s="52"/>
      <c r="C37" s="52"/>
      <c r="D37" s="52"/>
      <c r="E37" s="52"/>
      <c r="F37" s="52"/>
      <c r="G37" s="52"/>
      <c r="H37" s="52"/>
    </row>
    <row r="38" spans="1:64" x14ac:dyDescent="0.25">
      <c r="A38" s="52"/>
      <c r="B38" s="52"/>
      <c r="C38" s="52"/>
      <c r="D38" s="52"/>
      <c r="E38" s="52"/>
      <c r="F38" s="52"/>
      <c r="G38" s="52"/>
      <c r="H38" s="52"/>
    </row>
    <row r="39" spans="1:64" ht="18.75" x14ac:dyDescent="0.3">
      <c r="A39" s="100"/>
      <c r="B39" s="100"/>
      <c r="C39" s="103" t="s">
        <v>144</v>
      </c>
      <c r="D39" s="103"/>
      <c r="E39" s="103"/>
      <c r="F39" s="23"/>
      <c r="G39" s="93" t="s">
        <v>121</v>
      </c>
      <c r="H39" s="93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</row>
    <row r="40" spans="1:64" ht="12.75" x14ac:dyDescent="0.2">
      <c r="A40" s="4"/>
      <c r="B40" s="4"/>
      <c r="C40" s="102" t="s">
        <v>118</v>
      </c>
      <c r="D40" s="102"/>
      <c r="E40" s="102"/>
      <c r="F40" s="25" t="s">
        <v>1</v>
      </c>
      <c r="G40" s="102" t="s">
        <v>2</v>
      </c>
      <c r="H40" s="10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2.75" x14ac:dyDescent="0.2">
      <c r="A41" s="4"/>
      <c r="B41" s="4"/>
      <c r="C41" s="44"/>
      <c r="D41" s="44"/>
      <c r="E41" s="44"/>
      <c r="F41" s="44"/>
      <c r="G41" s="44"/>
      <c r="H41" s="4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58.5" customHeight="1" x14ac:dyDescent="0.3">
      <c r="A42" s="100" t="s">
        <v>188</v>
      </c>
      <c r="B42" s="100"/>
      <c r="C42" s="101" t="s">
        <v>145</v>
      </c>
      <c r="D42" s="101"/>
      <c r="E42" s="101"/>
      <c r="F42" s="93" t="s">
        <v>146</v>
      </c>
      <c r="G42" s="93"/>
      <c r="H42" s="24" t="s">
        <v>147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</row>
    <row r="43" spans="1:64" ht="12.75" x14ac:dyDescent="0.2">
      <c r="A43" s="4"/>
      <c r="B43" s="4"/>
      <c r="C43" s="102" t="s">
        <v>118</v>
      </c>
      <c r="D43" s="102"/>
      <c r="E43" s="102"/>
      <c r="F43" s="102" t="s">
        <v>119</v>
      </c>
      <c r="G43" s="102"/>
      <c r="H43" s="25" t="s">
        <v>120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9" customHeight="1" x14ac:dyDescent="0.3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</row>
    <row r="45" spans="1:64" ht="18.75" x14ac:dyDescent="0.3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</row>
  </sheetData>
  <mergeCells count="16">
    <mergeCell ref="A1:H1"/>
    <mergeCell ref="A39:B39"/>
    <mergeCell ref="C39:E39"/>
    <mergeCell ref="G39:H39"/>
    <mergeCell ref="C40:E40"/>
    <mergeCell ref="G40:H40"/>
    <mergeCell ref="A2:A3"/>
    <mergeCell ref="B2:B3"/>
    <mergeCell ref="C2:C3"/>
    <mergeCell ref="D2:D3"/>
    <mergeCell ref="E2:I2"/>
    <mergeCell ref="A42:B42"/>
    <mergeCell ref="C42:E42"/>
    <mergeCell ref="F42:G42"/>
    <mergeCell ref="C43:E43"/>
    <mergeCell ref="F43:G43"/>
  </mergeCells>
  <pageMargins left="0.78749999999999998" right="0.78749999999999998" top="0.78749999999999998" bottom="0.39374999999999999" header="0.51180555555555496" footer="0.51180555555555496"/>
  <pageSetup paperSize="9" scale="95" orientation="landscape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0AA21-A40F-4210-976E-AB34740143BD}">
  <dimension ref="A1:J98"/>
  <sheetViews>
    <sheetView view="pageBreakPreview" zoomScale="60" zoomScaleNormal="100" workbookViewId="0">
      <selection activeCell="G5" sqref="G5"/>
    </sheetView>
  </sheetViews>
  <sheetFormatPr defaultRowHeight="15" x14ac:dyDescent="0.25"/>
  <cols>
    <col min="1" max="1" width="37" style="71" customWidth="1"/>
    <col min="2" max="2" width="7.42578125" style="71" customWidth="1"/>
    <col min="3" max="3" width="14.7109375" style="71" customWidth="1"/>
    <col min="4" max="4" width="7.7109375" style="71" customWidth="1"/>
    <col min="5" max="5" width="16.42578125" style="71" customWidth="1"/>
    <col min="6" max="6" width="17" style="71" customWidth="1"/>
    <col min="7" max="7" width="16.7109375" style="71" customWidth="1"/>
    <col min="8" max="8" width="16" style="71" customWidth="1"/>
    <col min="9" max="9" width="9.85546875" style="71" bestFit="1" customWidth="1"/>
    <col min="10" max="16384" width="9.140625" style="71"/>
  </cols>
  <sheetData>
    <row r="1" spans="1:8" ht="15.75" x14ac:dyDescent="0.25">
      <c r="A1" s="104" t="s">
        <v>189</v>
      </c>
      <c r="B1" s="104"/>
      <c r="C1" s="104"/>
      <c r="D1" s="104"/>
      <c r="E1" s="104"/>
      <c r="F1" s="104"/>
      <c r="G1" s="104"/>
      <c r="H1" s="104"/>
    </row>
    <row r="2" spans="1:8" ht="15.75" x14ac:dyDescent="0.25">
      <c r="A2" s="72"/>
      <c r="B2" s="72"/>
      <c r="C2" s="72"/>
      <c r="D2" s="72"/>
      <c r="E2" s="72"/>
      <c r="F2" s="72"/>
      <c r="G2" s="72"/>
      <c r="H2" s="72"/>
    </row>
    <row r="3" spans="1:8" ht="15.75" x14ac:dyDescent="0.25">
      <c r="A3" s="105" t="s">
        <v>14</v>
      </c>
      <c r="B3" s="105" t="s">
        <v>15</v>
      </c>
      <c r="C3" s="105" t="s">
        <v>16</v>
      </c>
      <c r="D3" s="105" t="s">
        <v>17</v>
      </c>
      <c r="E3" s="105" t="s">
        <v>18</v>
      </c>
      <c r="F3" s="105"/>
      <c r="G3" s="105"/>
      <c r="H3" s="105"/>
    </row>
    <row r="4" spans="1:8" ht="63" x14ac:dyDescent="0.25">
      <c r="A4" s="105"/>
      <c r="B4" s="105"/>
      <c r="C4" s="105"/>
      <c r="D4" s="105"/>
      <c r="E4" s="73" t="s">
        <v>160</v>
      </c>
      <c r="F4" s="73" t="s">
        <v>161</v>
      </c>
      <c r="G4" s="73" t="s">
        <v>162</v>
      </c>
      <c r="H4" s="73" t="s">
        <v>22</v>
      </c>
    </row>
    <row r="5" spans="1:8" ht="15.75" x14ac:dyDescent="0.25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</row>
    <row r="6" spans="1:8" ht="31.5" x14ac:dyDescent="0.25">
      <c r="A6" s="75" t="s">
        <v>23</v>
      </c>
      <c r="B6" s="76">
        <v>1</v>
      </c>
      <c r="C6" s="74" t="s">
        <v>24</v>
      </c>
      <c r="D6" s="74" t="s">
        <v>24</v>
      </c>
      <c r="E6" s="77"/>
      <c r="F6" s="77"/>
      <c r="G6" s="77"/>
      <c r="H6" s="77"/>
    </row>
    <row r="7" spans="1:8" ht="31.5" x14ac:dyDescent="0.25">
      <c r="A7" s="75" t="s">
        <v>25</v>
      </c>
      <c r="B7" s="76">
        <v>2</v>
      </c>
      <c r="C7" s="74" t="s">
        <v>24</v>
      </c>
      <c r="D7" s="74" t="s">
        <v>24</v>
      </c>
      <c r="E7" s="77"/>
      <c r="F7" s="77"/>
      <c r="G7" s="77"/>
      <c r="H7" s="77"/>
    </row>
    <row r="8" spans="1:8" ht="15.75" x14ac:dyDescent="0.25">
      <c r="A8" s="75" t="s">
        <v>26</v>
      </c>
      <c r="B8" s="76">
        <v>1000</v>
      </c>
      <c r="C8" s="74"/>
      <c r="D8" s="74"/>
      <c r="E8" s="77">
        <f>E12+E18</f>
        <v>158382095.15000001</v>
      </c>
      <c r="F8" s="77">
        <f t="shared" ref="F8:G8" si="0">F12+F18</f>
        <v>163042249.93000001</v>
      </c>
      <c r="G8" s="77">
        <f t="shared" si="0"/>
        <v>159915614</v>
      </c>
      <c r="H8" s="77">
        <f>H9+H12+H15+H18+H21+H25+H28</f>
        <v>0</v>
      </c>
    </row>
    <row r="9" spans="1:8" ht="31.5" x14ac:dyDescent="0.25">
      <c r="A9" s="75" t="s">
        <v>27</v>
      </c>
      <c r="B9" s="76">
        <v>1100</v>
      </c>
      <c r="C9" s="74">
        <v>120</v>
      </c>
      <c r="D9" s="74"/>
      <c r="E9" s="77">
        <v>25000</v>
      </c>
      <c r="F9" s="77">
        <f>SUM(F10:F11)</f>
        <v>0</v>
      </c>
      <c r="G9" s="77">
        <f>SUM(G10:G11)</f>
        <v>0</v>
      </c>
      <c r="H9" s="77">
        <f>SUM(H10:H11)</f>
        <v>0</v>
      </c>
    </row>
    <row r="10" spans="1:8" ht="15.75" x14ac:dyDescent="0.25">
      <c r="A10" s="75" t="s">
        <v>138</v>
      </c>
      <c r="B10" s="76">
        <v>1110</v>
      </c>
      <c r="C10" s="74">
        <v>120</v>
      </c>
      <c r="D10" s="74">
        <v>121</v>
      </c>
      <c r="E10" s="77">
        <v>25000</v>
      </c>
      <c r="F10" s="77"/>
      <c r="G10" s="77"/>
      <c r="H10" s="77"/>
    </row>
    <row r="11" spans="1:8" ht="15.75" x14ac:dyDescent="0.25">
      <c r="A11" s="75"/>
      <c r="B11" s="76">
        <v>1120</v>
      </c>
      <c r="C11" s="74"/>
      <c r="D11" s="74"/>
      <c r="E11" s="77"/>
      <c r="F11" s="77"/>
      <c r="G11" s="77"/>
      <c r="H11" s="77"/>
    </row>
    <row r="12" spans="1:8" ht="47.25" x14ac:dyDescent="0.25">
      <c r="A12" s="75" t="s">
        <v>28</v>
      </c>
      <c r="B12" s="76">
        <v>1200</v>
      </c>
      <c r="C12" s="74">
        <v>130</v>
      </c>
      <c r="D12" s="74"/>
      <c r="E12" s="77">
        <f>SUM(E13:E14)</f>
        <v>149985491.15000001</v>
      </c>
      <c r="F12" s="77">
        <f>SUM(F13:F14)</f>
        <v>153965543.93000001</v>
      </c>
      <c r="G12" s="77">
        <f>SUM(G13:G14)</f>
        <v>150354548</v>
      </c>
      <c r="H12" s="77">
        <f>SUM(H13:H14)</f>
        <v>0</v>
      </c>
    </row>
    <row r="13" spans="1:8" ht="78.75" x14ac:dyDescent="0.25">
      <c r="A13" s="75" t="s">
        <v>29</v>
      </c>
      <c r="B13" s="76">
        <v>1210</v>
      </c>
      <c r="C13" s="74">
        <v>130</v>
      </c>
      <c r="D13" s="74"/>
      <c r="E13" s="78">
        <f>'раздел-1-1'!E15</f>
        <v>55285491.149999999</v>
      </c>
      <c r="F13" s="78">
        <f>'раздел-1-1'!F15</f>
        <v>59365543.93</v>
      </c>
      <c r="G13" s="78">
        <f>'раздел-1-1'!G15</f>
        <v>59754548</v>
      </c>
      <c r="H13" s="77"/>
    </row>
    <row r="14" spans="1:8" ht="63" x14ac:dyDescent="0.25">
      <c r="A14" s="75" t="s">
        <v>74</v>
      </c>
      <c r="B14" s="76">
        <v>1220</v>
      </c>
      <c r="C14" s="74">
        <v>130</v>
      </c>
      <c r="D14" s="74">
        <v>131</v>
      </c>
      <c r="E14" s="78">
        <f>'раздел-1-5'!E14</f>
        <v>94700000</v>
      </c>
      <c r="F14" s="78">
        <f>'раздел-1-5'!F14</f>
        <v>94600000</v>
      </c>
      <c r="G14" s="78">
        <f>'раздел-1-5'!G14</f>
        <v>90600000</v>
      </c>
      <c r="H14" s="77"/>
    </row>
    <row r="15" spans="1:8" ht="47.25" x14ac:dyDescent="0.25">
      <c r="A15" s="75" t="s">
        <v>30</v>
      </c>
      <c r="B15" s="76">
        <v>1300</v>
      </c>
      <c r="C15" s="74">
        <v>140</v>
      </c>
      <c r="D15" s="74"/>
      <c r="E15" s="78">
        <f>E16</f>
        <v>25000</v>
      </c>
      <c r="F15" s="78">
        <f>SUM(F16:F17)</f>
        <v>0</v>
      </c>
      <c r="G15" s="78">
        <f>SUM(G16:G17)</f>
        <v>0</v>
      </c>
      <c r="H15" s="77">
        <f>SUM(H16:H17)</f>
        <v>0</v>
      </c>
    </row>
    <row r="16" spans="1:8" ht="31.5" x14ac:dyDescent="0.25">
      <c r="A16" s="75" t="s">
        <v>137</v>
      </c>
      <c r="B16" s="76">
        <v>1310</v>
      </c>
      <c r="C16" s="74">
        <v>140</v>
      </c>
      <c r="D16" s="74">
        <v>141</v>
      </c>
      <c r="E16" s="78">
        <f>'раздел-1-5'!E16</f>
        <v>25000</v>
      </c>
      <c r="F16" s="78"/>
      <c r="G16" s="78"/>
      <c r="H16" s="77"/>
    </row>
    <row r="17" spans="1:9" ht="15.75" x14ac:dyDescent="0.25">
      <c r="A17" s="75"/>
      <c r="B17" s="76">
        <v>1320</v>
      </c>
      <c r="C17" s="74">
        <v>140</v>
      </c>
      <c r="D17" s="74"/>
      <c r="E17" s="78"/>
      <c r="F17" s="78"/>
      <c r="G17" s="78"/>
      <c r="H17" s="77"/>
    </row>
    <row r="18" spans="1:9" ht="31.5" x14ac:dyDescent="0.25">
      <c r="A18" s="75" t="s">
        <v>31</v>
      </c>
      <c r="B18" s="76">
        <v>1400</v>
      </c>
      <c r="C18" s="74">
        <v>150</v>
      </c>
      <c r="D18" s="74"/>
      <c r="E18" s="78">
        <f>SUM(E19:E20)</f>
        <v>8396604</v>
      </c>
      <c r="F18" s="78">
        <f>SUM(F19:F20)</f>
        <v>9076706</v>
      </c>
      <c r="G18" s="78">
        <f>SUM(G19:G20)</f>
        <v>9561066</v>
      </c>
      <c r="H18" s="77">
        <f>SUM(H19:H20)</f>
        <v>0</v>
      </c>
    </row>
    <row r="19" spans="1:9" ht="15.75" x14ac:dyDescent="0.25">
      <c r="A19" s="75"/>
      <c r="B19" s="76">
        <v>1410</v>
      </c>
      <c r="C19" s="74">
        <v>150</v>
      </c>
      <c r="D19" s="74">
        <v>152</v>
      </c>
      <c r="E19" s="78">
        <f>'раздел-1-2'!E18</f>
        <v>8396604</v>
      </c>
      <c r="F19" s="77">
        <f>'раздел-1-2'!F19</f>
        <v>9076706</v>
      </c>
      <c r="G19" s="77">
        <f>'раздел-1-2'!G19</f>
        <v>9561066</v>
      </c>
      <c r="H19" s="77"/>
      <c r="I19" s="79"/>
    </row>
    <row r="20" spans="1:9" ht="15.75" x14ac:dyDescent="0.25">
      <c r="A20" s="75"/>
      <c r="B20" s="76">
        <v>1420</v>
      </c>
      <c r="C20" s="74">
        <v>150</v>
      </c>
      <c r="D20" s="74"/>
      <c r="E20" s="77"/>
      <c r="F20" s="77"/>
      <c r="G20" s="77"/>
      <c r="H20" s="77"/>
    </row>
    <row r="21" spans="1:9" ht="15.75" x14ac:dyDescent="0.25">
      <c r="A21" s="75" t="s">
        <v>32</v>
      </c>
      <c r="B21" s="76">
        <v>1500</v>
      </c>
      <c r="C21" s="74">
        <v>180</v>
      </c>
      <c r="D21" s="74"/>
      <c r="E21" s="77">
        <f>SUM(E22:E24)</f>
        <v>0</v>
      </c>
      <c r="F21" s="77">
        <f>SUM(F22:F24)</f>
        <v>0</v>
      </c>
      <c r="G21" s="77">
        <f>SUM(G22:G24)</f>
        <v>0</v>
      </c>
      <c r="H21" s="77">
        <f>SUM(H22:H24)</f>
        <v>0</v>
      </c>
    </row>
    <row r="22" spans="1:9" ht="15.75" x14ac:dyDescent="0.25">
      <c r="A22" s="75" t="s">
        <v>33</v>
      </c>
      <c r="B22" s="76">
        <v>1510</v>
      </c>
      <c r="C22" s="74">
        <v>180</v>
      </c>
      <c r="D22" s="74"/>
      <c r="E22" s="77"/>
      <c r="F22" s="77"/>
      <c r="G22" s="77"/>
      <c r="H22" s="77"/>
    </row>
    <row r="23" spans="1:9" ht="31.5" x14ac:dyDescent="0.25">
      <c r="A23" s="75" t="s">
        <v>34</v>
      </c>
      <c r="B23" s="76">
        <v>1520</v>
      </c>
      <c r="C23" s="74">
        <v>180</v>
      </c>
      <c r="D23" s="74"/>
      <c r="E23" s="77"/>
      <c r="F23" s="77"/>
      <c r="G23" s="77"/>
      <c r="H23" s="77"/>
    </row>
    <row r="24" spans="1:9" ht="15.75" x14ac:dyDescent="0.25">
      <c r="A24" s="75" t="s">
        <v>139</v>
      </c>
      <c r="B24" s="76">
        <v>1530</v>
      </c>
      <c r="C24" s="74">
        <v>180</v>
      </c>
      <c r="D24" s="74">
        <v>189</v>
      </c>
      <c r="E24" s="77"/>
      <c r="F24" s="77"/>
      <c r="G24" s="77"/>
      <c r="H24" s="77"/>
    </row>
    <row r="25" spans="1:9" ht="31.5" x14ac:dyDescent="0.25">
      <c r="A25" s="75" t="s">
        <v>35</v>
      </c>
      <c r="B25" s="76">
        <v>1900</v>
      </c>
      <c r="C25" s="74"/>
      <c r="D25" s="74"/>
      <c r="E25" s="77">
        <f>SUM(E26:E27)</f>
        <v>0</v>
      </c>
      <c r="F25" s="77">
        <f>SUM(F26:F27)</f>
        <v>0</v>
      </c>
      <c r="G25" s="77">
        <f>SUM(G26:G27)</f>
        <v>0</v>
      </c>
      <c r="H25" s="77">
        <f>SUM(H26:H27)</f>
        <v>0</v>
      </c>
    </row>
    <row r="26" spans="1:9" ht="15.75" x14ac:dyDescent="0.25">
      <c r="A26" s="75"/>
      <c r="B26" s="76">
        <v>1910</v>
      </c>
      <c r="C26" s="74">
        <v>440</v>
      </c>
      <c r="D26" s="74">
        <v>446</v>
      </c>
      <c r="E26" s="77"/>
      <c r="F26" s="77"/>
      <c r="G26" s="77"/>
      <c r="H26" s="77"/>
    </row>
    <row r="27" spans="1:9" ht="15.75" x14ac:dyDescent="0.25">
      <c r="A27" s="75"/>
      <c r="B27" s="76">
        <v>1920</v>
      </c>
      <c r="C27" s="74"/>
      <c r="D27" s="74"/>
      <c r="E27" s="77"/>
      <c r="F27" s="77"/>
      <c r="G27" s="77"/>
      <c r="H27" s="77"/>
    </row>
    <row r="28" spans="1:9" ht="15.75" x14ac:dyDescent="0.25">
      <c r="A28" s="75" t="s">
        <v>36</v>
      </c>
      <c r="B28" s="76">
        <v>1980</v>
      </c>
      <c r="C28" s="74" t="s">
        <v>24</v>
      </c>
      <c r="D28" s="74"/>
      <c r="E28" s="77"/>
      <c r="F28" s="77"/>
      <c r="G28" s="77"/>
      <c r="H28" s="77"/>
    </row>
    <row r="29" spans="1:9" ht="63" x14ac:dyDescent="0.25">
      <c r="A29" s="75" t="s">
        <v>37</v>
      </c>
      <c r="B29" s="76">
        <v>1981</v>
      </c>
      <c r="C29" s="74">
        <v>510</v>
      </c>
      <c r="D29" s="74"/>
      <c r="E29" s="77"/>
      <c r="F29" s="77"/>
      <c r="G29" s="77"/>
      <c r="H29" s="80" t="s">
        <v>24</v>
      </c>
    </row>
    <row r="30" spans="1:9" ht="15.75" x14ac:dyDescent="0.25">
      <c r="A30" s="75" t="s">
        <v>38</v>
      </c>
      <c r="B30" s="76">
        <v>2000</v>
      </c>
      <c r="C30" s="74" t="s">
        <v>24</v>
      </c>
      <c r="D30" s="74"/>
      <c r="E30" s="77">
        <f>E31+E43+E49+E56+E58+E60</f>
        <v>158432095.148</v>
      </c>
      <c r="F30" s="77">
        <f>F31+F43+F49+F56+F58+F60</f>
        <v>163042249.93000001</v>
      </c>
      <c r="G30" s="77">
        <f>G31+G43+G49+G56+G58+G60</f>
        <v>159915614</v>
      </c>
      <c r="H30" s="77">
        <f>H60</f>
        <v>0</v>
      </c>
    </row>
    <row r="31" spans="1:9" ht="31.5" x14ac:dyDescent="0.25">
      <c r="A31" s="75" t="s">
        <v>39</v>
      </c>
      <c r="B31" s="76">
        <v>2100</v>
      </c>
      <c r="C31" s="74" t="s">
        <v>24</v>
      </c>
      <c r="D31" s="74"/>
      <c r="E31" s="77">
        <f>'раздел-1-5'!E31+'раздел-1-2'!E31+'раздел-1-1'!E33</f>
        <v>132683331.148</v>
      </c>
      <c r="F31" s="77">
        <f>'раздел-1-5'!F31+'раздел-1-2'!F31+'раздел-1-1'!F33</f>
        <v>136780103.93000001</v>
      </c>
      <c r="G31" s="77">
        <f>'раздел-1-5'!G31+'раздел-1-2'!G31+'раздел-1-1'!G33</f>
        <v>137403468</v>
      </c>
      <c r="H31" s="80" t="s">
        <v>24</v>
      </c>
    </row>
    <row r="32" spans="1:9" ht="15.75" x14ac:dyDescent="0.25">
      <c r="A32" s="75" t="s">
        <v>40</v>
      </c>
      <c r="B32" s="76">
        <v>2110</v>
      </c>
      <c r="C32" s="74">
        <v>111</v>
      </c>
      <c r="D32" s="74"/>
      <c r="E32" s="77">
        <f>'раздел-1-5'!E32+'раздел-1-2'!E32+'раздел-1-1'!E34</f>
        <v>102011698.27000001</v>
      </c>
      <c r="F32" s="77">
        <f>F33</f>
        <v>105821893.15000001</v>
      </c>
      <c r="G32" s="77">
        <f>G33</f>
        <v>105300687</v>
      </c>
      <c r="H32" s="80" t="s">
        <v>24</v>
      </c>
    </row>
    <row r="33" spans="1:8" ht="15.75" x14ac:dyDescent="0.25">
      <c r="A33" s="75" t="s">
        <v>152</v>
      </c>
      <c r="B33" s="76"/>
      <c r="C33" s="74">
        <v>111</v>
      </c>
      <c r="D33" s="74">
        <v>211</v>
      </c>
      <c r="E33" s="77">
        <f>'раздел-1-1'!E35+'раздел-1-2'!E33+'раздел-1-5'!E33</f>
        <v>101561698.27000001</v>
      </c>
      <c r="F33" s="77">
        <f>'раздел-1-1'!F35+'раздел-1-2'!F33+'раздел-1-5'!F33</f>
        <v>105821893.15000001</v>
      </c>
      <c r="G33" s="77">
        <f>'раздел-1-1'!G35+'раздел-1-2'!G33+'раздел-1-5'!G33</f>
        <v>105300687</v>
      </c>
      <c r="H33" s="80"/>
    </row>
    <row r="34" spans="1:8" ht="47.25" x14ac:dyDescent="0.25">
      <c r="A34" s="75" t="s">
        <v>150</v>
      </c>
      <c r="B34" s="76"/>
      <c r="C34" s="74">
        <v>111</v>
      </c>
      <c r="D34" s="74">
        <v>266</v>
      </c>
      <c r="E34" s="77">
        <f>'раздел-1-5'!E34</f>
        <v>300000</v>
      </c>
      <c r="F34" s="77"/>
      <c r="G34" s="77"/>
      <c r="H34" s="80"/>
    </row>
    <row r="35" spans="1:8" ht="47.25" x14ac:dyDescent="0.25">
      <c r="A35" s="75" t="s">
        <v>41</v>
      </c>
      <c r="B35" s="76">
        <v>2120</v>
      </c>
      <c r="C35" s="74">
        <v>112</v>
      </c>
      <c r="D35" s="74"/>
      <c r="E35" s="77">
        <f>'раздел-1-5'!E35</f>
        <v>150000</v>
      </c>
      <c r="F35" s="77"/>
      <c r="G35" s="77"/>
      <c r="H35" s="80" t="s">
        <v>24</v>
      </c>
    </row>
    <row r="36" spans="1:8" ht="31.5" x14ac:dyDescent="0.25">
      <c r="A36" s="75" t="s">
        <v>151</v>
      </c>
      <c r="B36" s="76">
        <v>2121</v>
      </c>
      <c r="C36" s="74">
        <v>112</v>
      </c>
      <c r="D36" s="74">
        <v>212</v>
      </c>
      <c r="E36" s="77">
        <f>'раздел-1-5'!E36</f>
        <v>50000</v>
      </c>
      <c r="F36" s="77"/>
      <c r="G36" s="77"/>
      <c r="H36" s="80"/>
    </row>
    <row r="37" spans="1:8" ht="15.75" x14ac:dyDescent="0.25">
      <c r="A37" s="75" t="s">
        <v>149</v>
      </c>
      <c r="B37" s="76">
        <v>2122</v>
      </c>
      <c r="C37" s="74">
        <v>112</v>
      </c>
      <c r="D37" s="74">
        <v>226</v>
      </c>
      <c r="E37" s="77">
        <f>'раздел-1-5'!E37</f>
        <v>50000</v>
      </c>
      <c r="F37" s="77"/>
      <c r="G37" s="77"/>
      <c r="H37" s="80"/>
    </row>
    <row r="38" spans="1:8" ht="47.25" x14ac:dyDescent="0.25">
      <c r="A38" s="75" t="s">
        <v>150</v>
      </c>
      <c r="B38" s="76">
        <v>2123</v>
      </c>
      <c r="C38" s="74">
        <v>112</v>
      </c>
      <c r="D38" s="74">
        <v>266</v>
      </c>
      <c r="E38" s="77">
        <f>'раздел-1-5'!E38</f>
        <v>50000</v>
      </c>
      <c r="F38" s="77"/>
      <c r="G38" s="77"/>
      <c r="H38" s="80"/>
    </row>
    <row r="39" spans="1:8" ht="63" x14ac:dyDescent="0.25">
      <c r="A39" s="75" t="s">
        <v>42</v>
      </c>
      <c r="B39" s="76">
        <v>2130</v>
      </c>
      <c r="C39" s="74">
        <v>113</v>
      </c>
      <c r="D39" s="74"/>
      <c r="E39" s="77"/>
      <c r="F39" s="77"/>
      <c r="G39" s="77"/>
      <c r="H39" s="80" t="s">
        <v>24</v>
      </c>
    </row>
    <row r="40" spans="1:8" ht="94.5" x14ac:dyDescent="0.25">
      <c r="A40" s="75" t="s">
        <v>43</v>
      </c>
      <c r="B40" s="76">
        <v>2140</v>
      </c>
      <c r="C40" s="74">
        <v>119</v>
      </c>
      <c r="D40" s="74"/>
      <c r="E40" s="77">
        <f>SUM(E41:E42)</f>
        <v>30671632.877999999</v>
      </c>
      <c r="F40" s="77">
        <f>SUM(F41:F42)</f>
        <v>31958211</v>
      </c>
      <c r="G40" s="77">
        <f>SUM(G41:G42)</f>
        <v>32102781</v>
      </c>
      <c r="H40" s="80" t="s">
        <v>24</v>
      </c>
    </row>
    <row r="41" spans="1:8" ht="15.75" x14ac:dyDescent="0.25">
      <c r="A41" s="75" t="s">
        <v>44</v>
      </c>
      <c r="B41" s="76">
        <v>2141</v>
      </c>
      <c r="C41" s="74">
        <v>119</v>
      </c>
      <c r="D41" s="74">
        <v>213</v>
      </c>
      <c r="E41" s="77">
        <f>'раздел-1-1'!E40+'раздел-1-2'!E37+'раздел-1-5'!E41</f>
        <v>30671632.877999999</v>
      </c>
      <c r="F41" s="77">
        <f>'раздел-1-1'!F40+'раздел-1-2'!F37+'раздел-1-5'!F41</f>
        <v>31958211</v>
      </c>
      <c r="G41" s="77">
        <f>'раздел-1-1'!G40+'раздел-1-2'!G37+'раздел-1-5'!G41</f>
        <v>32102781</v>
      </c>
      <c r="H41" s="80" t="s">
        <v>24</v>
      </c>
    </row>
    <row r="42" spans="1:8" ht="15.75" x14ac:dyDescent="0.25">
      <c r="A42" s="75" t="s">
        <v>45</v>
      </c>
      <c r="B42" s="76">
        <v>2142</v>
      </c>
      <c r="C42" s="74">
        <v>119</v>
      </c>
      <c r="D42" s="74"/>
      <c r="E42" s="77"/>
      <c r="F42" s="77"/>
      <c r="G42" s="77"/>
      <c r="H42" s="80" t="s">
        <v>24</v>
      </c>
    </row>
    <row r="43" spans="1:8" ht="31.5" x14ac:dyDescent="0.25">
      <c r="A43" s="75" t="s">
        <v>46</v>
      </c>
      <c r="B43" s="76">
        <v>2200</v>
      </c>
      <c r="C43" s="74">
        <v>300</v>
      </c>
      <c r="D43" s="74"/>
      <c r="E43" s="77">
        <f>E44+E46+E47+E48</f>
        <v>5896764</v>
      </c>
      <c r="F43" s="77">
        <f>F44+F46+F47+F48</f>
        <v>6108146</v>
      </c>
      <c r="G43" s="77">
        <f>G44+G46+G47+G48</f>
        <v>6358146</v>
      </c>
      <c r="H43" s="80" t="s">
        <v>24</v>
      </c>
    </row>
    <row r="44" spans="1:8" ht="47.25" x14ac:dyDescent="0.25">
      <c r="A44" s="75" t="s">
        <v>47</v>
      </c>
      <c r="B44" s="76">
        <v>2210</v>
      </c>
      <c r="C44" s="74">
        <v>320</v>
      </c>
      <c r="D44" s="74"/>
      <c r="E44" s="77"/>
      <c r="F44" s="77"/>
      <c r="G44" s="77"/>
      <c r="H44" s="80" t="s">
        <v>24</v>
      </c>
    </row>
    <row r="45" spans="1:8" ht="63" x14ac:dyDescent="0.25">
      <c r="A45" s="75" t="s">
        <v>48</v>
      </c>
      <c r="B45" s="76">
        <v>2211</v>
      </c>
      <c r="C45" s="74">
        <v>321</v>
      </c>
      <c r="D45" s="74"/>
      <c r="E45" s="77"/>
      <c r="F45" s="77"/>
      <c r="G45" s="77"/>
      <c r="H45" s="80" t="s">
        <v>24</v>
      </c>
    </row>
    <row r="46" spans="1:8" ht="78.75" x14ac:dyDescent="0.25">
      <c r="A46" s="75" t="s">
        <v>49</v>
      </c>
      <c r="B46" s="76">
        <v>2220</v>
      </c>
      <c r="C46" s="74">
        <v>340</v>
      </c>
      <c r="D46" s="74"/>
      <c r="E46" s="78">
        <f>'раздел-1-2'!E42+'раздел-1-5'!E46</f>
        <v>5896764</v>
      </c>
      <c r="F46" s="77">
        <f>'раздел-1-2'!F42</f>
        <v>6108146</v>
      </c>
      <c r="G46" s="77">
        <f>'раздел-1-2'!G42</f>
        <v>6358146</v>
      </c>
      <c r="H46" s="80" t="s">
        <v>24</v>
      </c>
    </row>
    <row r="47" spans="1:8" ht="110.25" x14ac:dyDescent="0.25">
      <c r="A47" s="75" t="s">
        <v>50</v>
      </c>
      <c r="B47" s="76">
        <v>2230</v>
      </c>
      <c r="C47" s="74">
        <v>350</v>
      </c>
      <c r="D47" s="74"/>
      <c r="E47" s="77"/>
      <c r="F47" s="77"/>
      <c r="G47" s="77"/>
      <c r="H47" s="80" t="s">
        <v>24</v>
      </c>
    </row>
    <row r="48" spans="1:8" ht="47.25" x14ac:dyDescent="0.25">
      <c r="A48" s="75" t="s">
        <v>51</v>
      </c>
      <c r="B48" s="76">
        <v>2240</v>
      </c>
      <c r="C48" s="74">
        <v>360</v>
      </c>
      <c r="D48" s="74"/>
      <c r="E48" s="77"/>
      <c r="F48" s="77"/>
      <c r="G48" s="77"/>
      <c r="H48" s="80" t="s">
        <v>24</v>
      </c>
    </row>
    <row r="49" spans="1:8" ht="31.5" x14ac:dyDescent="0.25">
      <c r="A49" s="75" t="s">
        <v>52</v>
      </c>
      <c r="B49" s="76">
        <v>2300</v>
      </c>
      <c r="C49" s="74">
        <v>850</v>
      </c>
      <c r="D49" s="74"/>
      <c r="E49" s="77">
        <f>SUM(E50:E52)</f>
        <v>652000</v>
      </c>
      <c r="F49" s="77">
        <f>SUM(F50:F52)</f>
        <v>652000</v>
      </c>
      <c r="G49" s="77">
        <f>SUM(G50:G52)</f>
        <v>752000</v>
      </c>
      <c r="H49" s="80" t="s">
        <v>24</v>
      </c>
    </row>
    <row r="50" spans="1:8" ht="31.5" x14ac:dyDescent="0.25">
      <c r="A50" s="75" t="s">
        <v>53</v>
      </c>
      <c r="B50" s="76">
        <v>2310</v>
      </c>
      <c r="C50" s="74">
        <v>851</v>
      </c>
      <c r="D50" s="81">
        <v>291</v>
      </c>
      <c r="E50" s="78">
        <f>'раздел-1-1'!E49+'раздел-1-5'!E50</f>
        <v>452000</v>
      </c>
      <c r="F50" s="77">
        <f>'раздел-1-1'!F49+'раздел-1-5'!F50</f>
        <v>552000</v>
      </c>
      <c r="G50" s="77">
        <f>'раздел-1-1'!G49+'раздел-1-5'!G50</f>
        <v>652000</v>
      </c>
      <c r="H50" s="80" t="s">
        <v>24</v>
      </c>
    </row>
    <row r="51" spans="1:8" ht="78.75" x14ac:dyDescent="0.25">
      <c r="A51" s="75" t="s">
        <v>54</v>
      </c>
      <c r="B51" s="76">
        <v>2320</v>
      </c>
      <c r="C51" s="74">
        <v>852</v>
      </c>
      <c r="D51" s="81">
        <v>291</v>
      </c>
      <c r="E51" s="78">
        <f>'раздел-1-5'!E51</f>
        <v>140000</v>
      </c>
      <c r="F51" s="77">
        <f>'раздел-1-5'!F51</f>
        <v>40000</v>
      </c>
      <c r="G51" s="77">
        <f>'раздел-1-5'!G51</f>
        <v>40000</v>
      </c>
      <c r="H51" s="80" t="s">
        <v>24</v>
      </c>
    </row>
    <row r="52" spans="1:8" ht="15.75" x14ac:dyDescent="0.25">
      <c r="A52" s="75" t="s">
        <v>153</v>
      </c>
      <c r="B52" s="76">
        <v>2330</v>
      </c>
      <c r="C52" s="74">
        <v>853</v>
      </c>
      <c r="D52" s="81"/>
      <c r="E52" s="78">
        <f>'раздел-1-5'!E52</f>
        <v>60000</v>
      </c>
      <c r="F52" s="77">
        <f>'раздел-1-5'!F52</f>
        <v>60000</v>
      </c>
      <c r="G52" s="77">
        <f>'раздел-1-5'!G52</f>
        <v>60000</v>
      </c>
      <c r="H52" s="80" t="s">
        <v>24</v>
      </c>
    </row>
    <row r="53" spans="1:8" ht="15.75" x14ac:dyDescent="0.25">
      <c r="A53" s="75" t="s">
        <v>153</v>
      </c>
      <c r="B53" s="76">
        <v>2331</v>
      </c>
      <c r="C53" s="74">
        <v>853</v>
      </c>
      <c r="D53" s="81">
        <v>292</v>
      </c>
      <c r="E53" s="78">
        <f>'раздел-1-5'!E53</f>
        <v>10000</v>
      </c>
      <c r="F53" s="77">
        <f>'раздел-1-5'!F53</f>
        <v>60000</v>
      </c>
      <c r="G53" s="77">
        <f>'раздел-1-5'!G53</f>
        <v>60000</v>
      </c>
      <c r="H53" s="80" t="s">
        <v>24</v>
      </c>
    </row>
    <row r="54" spans="1:8" ht="31.15" customHeight="1" x14ac:dyDescent="0.25">
      <c r="A54" s="75" t="s">
        <v>190</v>
      </c>
      <c r="B54" s="76"/>
      <c r="C54" s="74">
        <v>853</v>
      </c>
      <c r="D54" s="81">
        <v>297</v>
      </c>
      <c r="E54" s="78">
        <f>'раздел-1-5'!E54</f>
        <v>10000</v>
      </c>
      <c r="F54" s="77">
        <f>'раздел-1-5'!F54</f>
        <v>0</v>
      </c>
      <c r="G54" s="77">
        <f>'раздел-1-5'!G54</f>
        <v>0</v>
      </c>
      <c r="H54" s="80"/>
    </row>
    <row r="55" spans="1:8" ht="47.25" x14ac:dyDescent="0.25">
      <c r="A55" s="75" t="s">
        <v>55</v>
      </c>
      <c r="B55" s="76">
        <v>2332</v>
      </c>
      <c r="C55" s="74">
        <v>853</v>
      </c>
      <c r="D55" s="74">
        <v>291</v>
      </c>
      <c r="E55" s="77">
        <f>'раздел-1-5'!E55</f>
        <v>40000</v>
      </c>
      <c r="F55" s="77">
        <f>'раздел-1-5'!F55</f>
        <v>0</v>
      </c>
      <c r="G55" s="77">
        <f>'раздел-1-5'!G55</f>
        <v>0</v>
      </c>
      <c r="H55" s="80"/>
    </row>
    <row r="56" spans="1:8" ht="47.25" x14ac:dyDescent="0.25">
      <c r="A56" s="75" t="s">
        <v>56</v>
      </c>
      <c r="B56" s="76">
        <v>2400</v>
      </c>
      <c r="C56" s="74" t="s">
        <v>24</v>
      </c>
      <c r="D56" s="74"/>
      <c r="E56" s="77"/>
      <c r="F56" s="77"/>
      <c r="G56" s="77"/>
      <c r="H56" s="80" t="s">
        <v>24</v>
      </c>
    </row>
    <row r="57" spans="1:8" ht="31.5" x14ac:dyDescent="0.25">
      <c r="A57" s="75" t="s">
        <v>57</v>
      </c>
      <c r="B57" s="76">
        <v>2410</v>
      </c>
      <c r="C57" s="74">
        <v>810</v>
      </c>
      <c r="D57" s="74"/>
      <c r="E57" s="77"/>
      <c r="F57" s="77"/>
      <c r="G57" s="77"/>
      <c r="H57" s="80" t="s">
        <v>24</v>
      </c>
    </row>
    <row r="58" spans="1:8" ht="31.5" x14ac:dyDescent="0.25">
      <c r="A58" s="75" t="s">
        <v>58</v>
      </c>
      <c r="B58" s="76">
        <v>2500</v>
      </c>
      <c r="C58" s="74" t="s">
        <v>24</v>
      </c>
      <c r="D58" s="74"/>
      <c r="E58" s="77"/>
      <c r="F58" s="77"/>
      <c r="G58" s="77"/>
      <c r="H58" s="80" t="s">
        <v>24</v>
      </c>
    </row>
    <row r="59" spans="1:8" ht="78.75" x14ac:dyDescent="0.25">
      <c r="A59" s="75" t="s">
        <v>59</v>
      </c>
      <c r="B59" s="76">
        <v>2520</v>
      </c>
      <c r="C59" s="74">
        <v>831</v>
      </c>
      <c r="D59" s="74"/>
      <c r="E59" s="77"/>
      <c r="F59" s="77"/>
      <c r="G59" s="77"/>
      <c r="H59" s="80" t="s">
        <v>24</v>
      </c>
    </row>
    <row r="60" spans="1:8" ht="31.5" x14ac:dyDescent="0.25">
      <c r="A60" s="75" t="s">
        <v>60</v>
      </c>
      <c r="B60" s="76">
        <v>2600</v>
      </c>
      <c r="C60" s="74" t="s">
        <v>24</v>
      </c>
      <c r="D60" s="74"/>
      <c r="E60" s="77">
        <f>'раздел-1-1'!E56+'раздел-1-5'!E60</f>
        <v>19200000</v>
      </c>
      <c r="F60" s="77">
        <f>'раздел-1-1'!F56+'раздел-1-5'!F60</f>
        <v>19502000</v>
      </c>
      <c r="G60" s="77">
        <f>'раздел-1-1'!G56+'раздел-1-5'!G60</f>
        <v>15402000</v>
      </c>
      <c r="H60" s="77">
        <f>H63+H64+H82</f>
        <v>0</v>
      </c>
    </row>
    <row r="61" spans="1:8" ht="47.25" x14ac:dyDescent="0.25">
      <c r="A61" s="75" t="s">
        <v>61</v>
      </c>
      <c r="B61" s="76">
        <v>2630</v>
      </c>
      <c r="C61" s="74">
        <v>243</v>
      </c>
      <c r="D61" s="74"/>
      <c r="E61" s="77"/>
      <c r="F61" s="77"/>
      <c r="G61" s="77"/>
      <c r="H61" s="77"/>
    </row>
    <row r="62" spans="1:8" ht="47.25" x14ac:dyDescent="0.25">
      <c r="A62" s="75" t="s">
        <v>61</v>
      </c>
      <c r="B62" s="76">
        <v>2630</v>
      </c>
      <c r="C62" s="74">
        <v>243</v>
      </c>
      <c r="D62" s="74">
        <v>225</v>
      </c>
      <c r="E62" s="77"/>
      <c r="F62" s="77"/>
      <c r="G62" s="77"/>
      <c r="H62" s="77"/>
    </row>
    <row r="63" spans="1:8" ht="15.75" x14ac:dyDescent="0.25">
      <c r="A63" s="75" t="s">
        <v>191</v>
      </c>
      <c r="B63" s="76">
        <v>2630</v>
      </c>
      <c r="C63" s="74">
        <v>243</v>
      </c>
      <c r="D63" s="74">
        <v>226</v>
      </c>
      <c r="E63" s="77"/>
      <c r="F63" s="77"/>
      <c r="G63" s="77"/>
      <c r="H63" s="77"/>
    </row>
    <row r="64" spans="1:8" ht="31.5" x14ac:dyDescent="0.25">
      <c r="A64" s="75" t="s">
        <v>62</v>
      </c>
      <c r="B64" s="76">
        <v>2640</v>
      </c>
      <c r="C64" s="74">
        <v>244</v>
      </c>
      <c r="D64" s="74"/>
      <c r="E64" s="77">
        <f>'раздел-1-1'!E58+'раздел-1-5'!E64</f>
        <v>14700000</v>
      </c>
      <c r="F64" s="77">
        <f>'раздел-1-1'!F58+'раздел-1-5'!F64</f>
        <v>16302000</v>
      </c>
      <c r="G64" s="77">
        <f>'раздел-1-1'!G58+'раздел-1-5'!G64</f>
        <v>12202000</v>
      </c>
      <c r="H64" s="77"/>
    </row>
    <row r="65" spans="1:10" ht="15.75" x14ac:dyDescent="0.25">
      <c r="A65" s="75" t="s">
        <v>123</v>
      </c>
      <c r="B65" s="76">
        <v>2641</v>
      </c>
      <c r="C65" s="74">
        <v>244</v>
      </c>
      <c r="D65" s="74">
        <v>221</v>
      </c>
      <c r="E65" s="77">
        <f>'раздел-1-1'!E59+'раздел-1-5'!E65</f>
        <v>600000</v>
      </c>
      <c r="F65" s="77">
        <f>'раздел-1-1'!F59+'раздел-1-5'!F65</f>
        <v>700000</v>
      </c>
      <c r="G65" s="77">
        <f>'раздел-1-1'!G59+'раздел-1-5'!G65</f>
        <v>700000</v>
      </c>
      <c r="H65" s="77"/>
    </row>
    <row r="66" spans="1:10" ht="15.75" x14ac:dyDescent="0.25">
      <c r="A66" s="75" t="s">
        <v>124</v>
      </c>
      <c r="B66" s="76">
        <v>2642</v>
      </c>
      <c r="C66" s="74">
        <v>244</v>
      </c>
      <c r="D66" s="74">
        <v>222</v>
      </c>
      <c r="E66" s="77">
        <f>'раздел-1-5'!E66</f>
        <v>119000</v>
      </c>
      <c r="F66" s="77">
        <f>'раздел-1-5'!F66</f>
        <v>50000</v>
      </c>
      <c r="G66" s="77">
        <f>'раздел-1-5'!G66</f>
        <v>50000</v>
      </c>
      <c r="H66" s="77"/>
    </row>
    <row r="67" spans="1:10" ht="15.75" x14ac:dyDescent="0.25">
      <c r="A67" s="75" t="s">
        <v>125</v>
      </c>
      <c r="B67" s="76">
        <v>2643</v>
      </c>
      <c r="C67" s="74">
        <v>244</v>
      </c>
      <c r="D67" s="74">
        <v>223</v>
      </c>
      <c r="E67" s="77">
        <f>'раздел-1-1'!E60+'раздел-1-5'!E67</f>
        <v>1400000</v>
      </c>
      <c r="F67" s="77">
        <f>'раздел-1-1'!F60+'раздел-1-5'!F67</f>
        <v>720000</v>
      </c>
      <c r="G67" s="77">
        <f>'раздел-1-1'!G60+'раздел-1-5'!G67</f>
        <v>720000</v>
      </c>
      <c r="H67" s="77"/>
    </row>
    <row r="68" spans="1:10" ht="15.75" x14ac:dyDescent="0.25">
      <c r="A68" s="75" t="s">
        <v>126</v>
      </c>
      <c r="B68" s="76">
        <v>2644</v>
      </c>
      <c r="C68" s="74">
        <v>244</v>
      </c>
      <c r="D68" s="74">
        <v>224</v>
      </c>
      <c r="E68" s="77">
        <f>'раздел-1-5'!E68</f>
        <v>1100000</v>
      </c>
      <c r="F68" s="77">
        <f>'раздел-1-5'!F68</f>
        <v>900000</v>
      </c>
      <c r="G68" s="77">
        <f>'раздел-1-5'!G68</f>
        <v>900000</v>
      </c>
      <c r="H68" s="77"/>
    </row>
    <row r="69" spans="1:10" ht="15.75" x14ac:dyDescent="0.25">
      <c r="A69" s="75" t="s">
        <v>127</v>
      </c>
      <c r="B69" s="76">
        <v>2645</v>
      </c>
      <c r="C69" s="74">
        <v>244</v>
      </c>
      <c r="D69" s="74">
        <v>225</v>
      </c>
      <c r="E69" s="77">
        <f>'раздел-1-5'!E69</f>
        <v>2550000</v>
      </c>
      <c r="F69" s="77">
        <f>'раздел-1-5'!F69</f>
        <v>2698000</v>
      </c>
      <c r="G69" s="77">
        <f>'раздел-1-5'!G69</f>
        <v>2498000</v>
      </c>
      <c r="H69" s="77"/>
    </row>
    <row r="70" spans="1:10" ht="15.75" x14ac:dyDescent="0.25">
      <c r="A70" s="75" t="s">
        <v>128</v>
      </c>
      <c r="B70" s="76">
        <v>2646</v>
      </c>
      <c r="C70" s="74">
        <v>244</v>
      </c>
      <c r="D70" s="74">
        <v>226</v>
      </c>
      <c r="E70" s="77">
        <f>'раздел-1-5'!E70</f>
        <v>3461000</v>
      </c>
      <c r="F70" s="77">
        <f>'раздел-1-5'!F70</f>
        <v>3800000</v>
      </c>
      <c r="G70" s="77">
        <f>'раздел-1-5'!G70</f>
        <v>2500000</v>
      </c>
      <c r="H70" s="77"/>
    </row>
    <row r="71" spans="1:10" ht="15.75" x14ac:dyDescent="0.25">
      <c r="A71" s="75" t="s">
        <v>154</v>
      </c>
      <c r="B71" s="76">
        <v>2647</v>
      </c>
      <c r="C71" s="74">
        <v>244</v>
      </c>
      <c r="D71" s="74">
        <v>227</v>
      </c>
      <c r="E71" s="77">
        <f>'раздел-1-5'!E71</f>
        <v>30000</v>
      </c>
      <c r="F71" s="77">
        <f>'раздел-1-5'!F71</f>
        <v>30000</v>
      </c>
      <c r="G71" s="77">
        <f>'раздел-1-5'!G71</f>
        <v>30000</v>
      </c>
      <c r="H71" s="77"/>
    </row>
    <row r="72" spans="1:10" ht="31.5" x14ac:dyDescent="0.25">
      <c r="A72" s="75" t="s">
        <v>155</v>
      </c>
      <c r="B72" s="76">
        <v>2648</v>
      </c>
      <c r="C72" s="74">
        <v>244</v>
      </c>
      <c r="D72" s="74">
        <v>228</v>
      </c>
      <c r="E72" s="77"/>
      <c r="F72" s="77"/>
      <c r="G72" s="77"/>
      <c r="H72" s="77"/>
    </row>
    <row r="73" spans="1:10" ht="15.75" x14ac:dyDescent="0.25">
      <c r="A73" s="75" t="s">
        <v>129</v>
      </c>
      <c r="B73" s="76">
        <v>2649</v>
      </c>
      <c r="C73" s="74">
        <v>244</v>
      </c>
      <c r="D73" s="74">
        <v>310</v>
      </c>
      <c r="E73" s="77">
        <f>'раздел-1-5'!E73</f>
        <v>2500000</v>
      </c>
      <c r="F73" s="77">
        <f>'раздел-1-5'!F73</f>
        <v>4000000</v>
      </c>
      <c r="G73" s="77">
        <f>'раздел-1-5'!G73</f>
        <v>2970000</v>
      </c>
      <c r="H73" s="77"/>
    </row>
    <row r="74" spans="1:10" ht="15.75" x14ac:dyDescent="0.25">
      <c r="A74" s="82" t="s">
        <v>130</v>
      </c>
      <c r="B74" s="76">
        <v>2650</v>
      </c>
      <c r="C74" s="74">
        <v>244</v>
      </c>
      <c r="D74" s="74">
        <v>340</v>
      </c>
      <c r="E74" s="77">
        <f>'раздел-1-5'!E74</f>
        <v>2940000</v>
      </c>
      <c r="F74" s="77">
        <f>'раздел-1-5'!F74</f>
        <v>3404000</v>
      </c>
      <c r="G74" s="77">
        <f>'раздел-1-5'!G74</f>
        <v>1834000</v>
      </c>
      <c r="H74" s="77"/>
    </row>
    <row r="75" spans="1:10" ht="63" x14ac:dyDescent="0.25">
      <c r="A75" s="86" t="s">
        <v>131</v>
      </c>
      <c r="B75" s="76"/>
      <c r="C75" s="74">
        <v>244</v>
      </c>
      <c r="D75" s="74">
        <v>341</v>
      </c>
      <c r="E75" s="77">
        <f>'раздел-1-5'!E75</f>
        <v>50000</v>
      </c>
      <c r="F75" s="77">
        <f>'раздел-1-5'!F75</f>
        <v>10000</v>
      </c>
      <c r="G75" s="77">
        <f>'раздел-1-5'!G75</f>
        <v>10000</v>
      </c>
      <c r="H75" s="77"/>
    </row>
    <row r="76" spans="1:10" ht="31.5" x14ac:dyDescent="0.25">
      <c r="A76" s="86" t="s">
        <v>132</v>
      </c>
      <c r="B76" s="76"/>
      <c r="C76" s="74">
        <v>244</v>
      </c>
      <c r="D76" s="74">
        <v>343</v>
      </c>
      <c r="E76" s="77">
        <f>'раздел-1-5'!E76</f>
        <v>200000</v>
      </c>
      <c r="F76" s="77">
        <f>'раздел-1-5'!F76</f>
        <v>300000</v>
      </c>
      <c r="G76" s="77">
        <f>'раздел-1-5'!G76</f>
        <v>300000</v>
      </c>
      <c r="H76" s="77"/>
    </row>
    <row r="77" spans="1:10" ht="31.5" x14ac:dyDescent="0.25">
      <c r="A77" s="86" t="s">
        <v>133</v>
      </c>
      <c r="B77" s="76"/>
      <c r="C77" s="74">
        <v>244</v>
      </c>
      <c r="D77" s="74">
        <v>344</v>
      </c>
      <c r="E77" s="77">
        <f>'раздел-1-5'!E77</f>
        <v>100000</v>
      </c>
      <c r="F77" s="77">
        <f>'раздел-1-5'!F77</f>
        <v>150000</v>
      </c>
      <c r="G77" s="77">
        <f>'раздел-1-5'!G77</f>
        <v>150000</v>
      </c>
      <c r="H77" s="77"/>
    </row>
    <row r="78" spans="1:10" ht="31.5" x14ac:dyDescent="0.25">
      <c r="A78" s="86" t="s">
        <v>134</v>
      </c>
      <c r="B78" s="76"/>
      <c r="C78" s="74">
        <v>244</v>
      </c>
      <c r="D78" s="74">
        <v>345</v>
      </c>
      <c r="E78" s="77">
        <f>'раздел-1-5'!E78</f>
        <v>100000</v>
      </c>
      <c r="F78" s="77">
        <f>'раздел-1-5'!F78</f>
        <v>170000</v>
      </c>
      <c r="G78" s="77">
        <f>'раздел-1-5'!G78</f>
        <v>170000</v>
      </c>
      <c r="H78" s="77"/>
    </row>
    <row r="79" spans="1:10" ht="31.5" x14ac:dyDescent="0.25">
      <c r="A79" s="86" t="s">
        <v>135</v>
      </c>
      <c r="B79" s="83"/>
      <c r="C79" s="81">
        <v>244</v>
      </c>
      <c r="D79" s="81">
        <v>346</v>
      </c>
      <c r="E79" s="78">
        <f>'раздел-1-5'!E79</f>
        <v>2440000</v>
      </c>
      <c r="F79" s="78">
        <f>'раздел-1-5'!F79</f>
        <v>2574000</v>
      </c>
      <c r="G79" s="78">
        <f>'раздел-1-5'!G79</f>
        <v>1004000</v>
      </c>
      <c r="H79" s="78"/>
      <c r="I79" s="84"/>
      <c r="J79" s="84"/>
    </row>
    <row r="80" spans="1:10" ht="51.6" customHeight="1" x14ac:dyDescent="0.25">
      <c r="A80" s="85" t="s">
        <v>157</v>
      </c>
      <c r="B80" s="83"/>
      <c r="C80" s="81">
        <v>244</v>
      </c>
      <c r="D80" s="81">
        <v>347</v>
      </c>
      <c r="E80" s="78"/>
      <c r="F80" s="78"/>
      <c r="G80" s="78"/>
      <c r="H80" s="78"/>
      <c r="I80" s="84"/>
      <c r="J80" s="84"/>
    </row>
    <row r="81" spans="1:8" ht="47.25" x14ac:dyDescent="0.25">
      <c r="A81" s="86" t="s">
        <v>136</v>
      </c>
      <c r="B81" s="76"/>
      <c r="C81" s="74">
        <v>244</v>
      </c>
      <c r="D81" s="74">
        <v>349</v>
      </c>
      <c r="E81" s="77">
        <f>'раздел-1-5'!E81</f>
        <v>50000</v>
      </c>
      <c r="F81" s="77">
        <f>'раздел-1-5'!F81</f>
        <v>200000</v>
      </c>
      <c r="G81" s="77">
        <f>'раздел-1-5'!G81</f>
        <v>200000</v>
      </c>
      <c r="H81" s="77"/>
    </row>
    <row r="82" spans="1:8" ht="47.25" x14ac:dyDescent="0.25">
      <c r="A82" s="75" t="s">
        <v>63</v>
      </c>
      <c r="B82" s="76">
        <v>2650</v>
      </c>
      <c r="C82" s="74">
        <v>400</v>
      </c>
      <c r="D82" s="74"/>
      <c r="E82" s="77">
        <f>SUM(E83:E84)</f>
        <v>0</v>
      </c>
      <c r="F82" s="77">
        <f>SUM(F83:F84)</f>
        <v>0</v>
      </c>
      <c r="G82" s="77">
        <f>SUM(G83:G84)</f>
        <v>0</v>
      </c>
      <c r="H82" s="77">
        <f>SUM(H83:H84)</f>
        <v>0</v>
      </c>
    </row>
    <row r="83" spans="1:8" ht="47.25" x14ac:dyDescent="0.25">
      <c r="A83" s="75" t="s">
        <v>64</v>
      </c>
      <c r="B83" s="76">
        <v>2651</v>
      </c>
      <c r="C83" s="74">
        <v>406</v>
      </c>
      <c r="D83" s="74"/>
      <c r="E83" s="77"/>
      <c r="F83" s="77"/>
      <c r="G83" s="77"/>
      <c r="H83" s="77"/>
    </row>
    <row r="84" spans="1:8" ht="47.25" x14ac:dyDescent="0.25">
      <c r="A84" s="75" t="s">
        <v>65</v>
      </c>
      <c r="B84" s="76">
        <v>2652</v>
      </c>
      <c r="C84" s="74">
        <v>407</v>
      </c>
      <c r="D84" s="74"/>
      <c r="E84" s="77"/>
      <c r="F84" s="77"/>
      <c r="G84" s="77"/>
      <c r="H84" s="77"/>
    </row>
    <row r="85" spans="1:8" ht="15.75" x14ac:dyDescent="0.25">
      <c r="A85" s="48" t="s">
        <v>176</v>
      </c>
      <c r="B85" s="16"/>
      <c r="C85" s="14">
        <v>247</v>
      </c>
      <c r="D85" s="14"/>
      <c r="E85" s="17">
        <f>E86</f>
        <v>4500000</v>
      </c>
      <c r="F85" s="17">
        <f>F86</f>
        <v>3200000</v>
      </c>
      <c r="G85" s="17">
        <f>G86</f>
        <v>3200000</v>
      </c>
      <c r="H85" s="17"/>
    </row>
    <row r="86" spans="1:8" ht="15.75" x14ac:dyDescent="0.25">
      <c r="A86" s="61" t="s">
        <v>125</v>
      </c>
      <c r="B86" s="45"/>
      <c r="C86" s="43">
        <v>247</v>
      </c>
      <c r="D86" s="43">
        <v>223</v>
      </c>
      <c r="E86" s="31">
        <f>'раздел-1-1'!E66+'раздел-1-5'!E83</f>
        <v>4500000</v>
      </c>
      <c r="F86" s="31">
        <f>'раздел-1-1'!F66+'раздел-1-5'!F83</f>
        <v>3200000</v>
      </c>
      <c r="G86" s="31">
        <f>'раздел-1-1'!G66+'раздел-1-5'!G83</f>
        <v>3200000</v>
      </c>
      <c r="H86" s="31"/>
    </row>
    <row r="87" spans="1:8" ht="31.5" x14ac:dyDescent="0.25">
      <c r="A87" s="75" t="s">
        <v>66</v>
      </c>
      <c r="B87" s="76">
        <v>3000</v>
      </c>
      <c r="C87" s="74">
        <v>100</v>
      </c>
      <c r="D87" s="74"/>
      <c r="E87" s="77">
        <f>SUM(E88:E90)</f>
        <v>0</v>
      </c>
      <c r="F87" s="77">
        <f>SUM(F88:F90)</f>
        <v>0</v>
      </c>
      <c r="G87" s="77">
        <f>SUM(G88:G90)</f>
        <v>0</v>
      </c>
      <c r="H87" s="80" t="s">
        <v>24</v>
      </c>
    </row>
    <row r="88" spans="1:8" ht="15.75" x14ac:dyDescent="0.25">
      <c r="A88" s="75" t="s">
        <v>67</v>
      </c>
      <c r="B88" s="76">
        <v>3010</v>
      </c>
      <c r="C88" s="74"/>
      <c r="D88" s="74"/>
      <c r="E88" s="77"/>
      <c r="F88" s="77"/>
      <c r="G88" s="77"/>
      <c r="H88" s="80" t="s">
        <v>24</v>
      </c>
    </row>
    <row r="89" spans="1:8" ht="15.75" x14ac:dyDescent="0.25">
      <c r="A89" s="75" t="s">
        <v>68</v>
      </c>
      <c r="B89" s="76">
        <v>3020</v>
      </c>
      <c r="C89" s="74"/>
      <c r="D89" s="74"/>
      <c r="E89" s="77"/>
      <c r="F89" s="77"/>
      <c r="G89" s="77"/>
      <c r="H89" s="80" t="s">
        <v>24</v>
      </c>
    </row>
    <row r="90" spans="1:8" ht="31.5" x14ac:dyDescent="0.25">
      <c r="A90" s="75" t="s">
        <v>69</v>
      </c>
      <c r="B90" s="76">
        <v>3030</v>
      </c>
      <c r="C90" s="74"/>
      <c r="D90" s="74"/>
      <c r="E90" s="77"/>
      <c r="F90" s="77"/>
      <c r="G90" s="77"/>
      <c r="H90" s="80" t="s">
        <v>24</v>
      </c>
    </row>
    <row r="91" spans="1:8" ht="15.75" x14ac:dyDescent="0.25">
      <c r="A91" s="75" t="s">
        <v>70</v>
      </c>
      <c r="B91" s="76">
        <v>4000</v>
      </c>
      <c r="C91" s="74" t="s">
        <v>24</v>
      </c>
      <c r="D91" s="74"/>
      <c r="E91" s="77"/>
      <c r="F91" s="77"/>
      <c r="G91" s="77"/>
      <c r="H91" s="80" t="s">
        <v>24</v>
      </c>
    </row>
    <row r="92" spans="1:8" ht="31.5" x14ac:dyDescent="0.25">
      <c r="A92" s="75" t="s">
        <v>71</v>
      </c>
      <c r="B92" s="76">
        <v>4010</v>
      </c>
      <c r="C92" s="74">
        <v>610</v>
      </c>
      <c r="D92" s="74"/>
      <c r="E92" s="77"/>
      <c r="F92" s="77"/>
      <c r="G92" s="77"/>
      <c r="H92" s="80" t="s">
        <v>24</v>
      </c>
    </row>
    <row r="93" spans="1:8" ht="15.75" x14ac:dyDescent="0.25">
      <c r="A93" s="72"/>
      <c r="B93" s="72"/>
      <c r="C93" s="72"/>
      <c r="D93" s="72"/>
      <c r="E93" s="72"/>
      <c r="F93" s="72"/>
      <c r="G93" s="72"/>
      <c r="H93" s="72"/>
    </row>
    <row r="94" spans="1:8" ht="15.75" x14ac:dyDescent="0.25">
      <c r="A94" s="72"/>
      <c r="B94" s="72"/>
      <c r="C94" s="72"/>
      <c r="D94" s="72"/>
      <c r="E94" s="72"/>
      <c r="F94" s="72"/>
      <c r="G94" s="72"/>
      <c r="H94" s="72"/>
    </row>
    <row r="95" spans="1:8" ht="15.75" x14ac:dyDescent="0.25">
      <c r="A95" s="72"/>
      <c r="B95" s="72"/>
      <c r="C95" s="72"/>
      <c r="D95" s="72"/>
      <c r="E95" s="72"/>
      <c r="F95" s="72"/>
      <c r="G95" s="72"/>
      <c r="H95" s="72"/>
    </row>
    <row r="96" spans="1:8" ht="15.75" x14ac:dyDescent="0.25">
      <c r="A96" s="72"/>
      <c r="B96" s="72"/>
      <c r="C96" s="72"/>
      <c r="D96" s="72"/>
      <c r="E96" s="72"/>
      <c r="F96" s="72"/>
      <c r="G96" s="72"/>
      <c r="H96" s="72"/>
    </row>
    <row r="97" spans="1:8" ht="15.75" x14ac:dyDescent="0.25">
      <c r="A97" s="72"/>
      <c r="B97" s="72"/>
      <c r="C97" s="72"/>
      <c r="D97" s="72"/>
      <c r="E97" s="72"/>
      <c r="F97" s="72"/>
      <c r="G97" s="72"/>
      <c r="H97" s="72"/>
    </row>
    <row r="98" spans="1:8" ht="15.75" x14ac:dyDescent="0.25">
      <c r="A98" s="72"/>
      <c r="B98" s="72"/>
      <c r="C98" s="72"/>
      <c r="D98" s="72"/>
      <c r="E98" s="72"/>
      <c r="F98" s="72"/>
      <c r="G98" s="72"/>
      <c r="H98" s="72"/>
    </row>
  </sheetData>
  <mergeCells count="6">
    <mergeCell ref="A1:H1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титул</vt:lpstr>
      <vt:lpstr>раздел-1-1</vt:lpstr>
      <vt:lpstr>раздел-1-2</vt:lpstr>
      <vt:lpstr>раздел-1-3</vt:lpstr>
      <vt:lpstr>раздел 1-4</vt:lpstr>
      <vt:lpstr>раздел-1-5</vt:lpstr>
      <vt:lpstr>раздел-2</vt:lpstr>
      <vt:lpstr>свод</vt:lpstr>
      <vt:lpstr>'раздел-1-1'!Заголовки_для_печати</vt:lpstr>
      <vt:lpstr>'раздел-1-2'!Заголовки_для_печати</vt:lpstr>
      <vt:lpstr>'раздел-1-3'!Заголовки_для_печати</vt:lpstr>
      <vt:lpstr>'раздел-1-5'!Заголовки_для_печати</vt:lpstr>
      <vt:lpstr>'раздел-1-1'!Область_печати</vt:lpstr>
      <vt:lpstr>'раздел-1-2'!Область_печати</vt:lpstr>
      <vt:lpstr>'раздел-1-5'!Область_печати</vt:lpstr>
      <vt:lpstr>'раздел-2'!Область_печати</vt:lpstr>
      <vt:lpstr>свод!Область_печати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2019-12-11T06:38:25Z</dcterms:created>
  <dcterms:modified xsi:type="dcterms:W3CDTF">2021-12-24T08:38:22Z</dcterms:modified>
  <dc:language/>
</cp:coreProperties>
</file>